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<sst xmlns="http://schemas.openxmlformats.org/spreadsheetml/2006/main" count="5463" uniqueCount="1580">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</sst>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6">
    <numFmt numFmtId="176" formatCode="_ &quot;￥&quot;* #,##0.00_ ;_ &quot;￥&quot;* \-#,##0.00_ ;_ &quot;￥&quot;* &quot;-&quot;??_ ;_ @_ "/>
    <numFmt numFmtId="43" formatCode="_ * #,##0.00_ ;_ * \-#,##0.00_ ;_ * &quot;-&quot;??_ ;_ @_ "/>
    <numFmt numFmtId="177" formatCode="0.00_ "/>
    <numFmt numFmtId="178" formatCode="_ &quot;￥&quot;* #,##0_ ;_ &quot;￥&quot;* \-#,##0_ ;_ &quot;￥&quot;* &quot;-&quot;_ ;_ @_ "/>
    <numFmt numFmtId="41" formatCode="_ * #,##0_ ;_ * \-#,##0_ ;_ * &quot;-&quot;_ ;_ @_ "/>
    <numFmt numFmtId="179" formatCode="0_ 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006100"/>
      <name val="等线"/>
      <charset val="0"/>
      <scheme val="minor"/>
    </font>
    <font>
      <b/>
      <sz val="13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30" fillId="29" borderId="177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8" fillId="35" borderId="0" applyNumberFormat="0" applyBorder="0" applyAlignment="0" applyProtection="0">
      <alignment vertical="center"/>
    </xf>
    <xf numFmtId="0" fontId="26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0" fillId="16" borderId="178" applyNumberFormat="0" applyFont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9" fillId="0" borderId="175" applyNumberFormat="0" applyFill="0" applyAlignment="0" applyProtection="0">
      <alignment vertical="center"/>
    </xf>
    <xf numFmtId="0" fontId="24" fillId="0" borderId="175" applyNumberFormat="0" applyFill="0" applyAlignment="0" applyProtection="0">
      <alignment vertical="center"/>
    </xf>
    <xf numFmtId="0" fontId="27" fillId="42" borderId="0" applyNumberFormat="0" applyBorder="0" applyAlignment="0" applyProtection="0">
      <alignment vertical="center"/>
    </xf>
    <xf numFmtId="0" fontId="31" fillId="0" borderId="180" applyNumberFormat="0" applyFill="0" applyAlignment="0" applyProtection="0">
      <alignment vertical="center"/>
    </xf>
    <xf numFmtId="0" fontId="27" fillId="45" borderId="0" applyNumberFormat="0" applyBorder="0" applyAlignment="0" applyProtection="0">
      <alignment vertical="center"/>
    </xf>
    <xf numFmtId="0" fontId="41" fillId="38" borderId="182" applyNumberFormat="0" applyAlignment="0" applyProtection="0">
      <alignment vertical="center"/>
    </xf>
    <xf numFmtId="0" fontId="33" fillId="38" borderId="177" applyNumberFormat="0" applyAlignment="0" applyProtection="0">
      <alignment vertical="center"/>
    </xf>
    <xf numFmtId="0" fontId="38" fillId="41" borderId="179" applyNumberFormat="0" applyAlignment="0" applyProtection="0">
      <alignment vertical="center"/>
    </xf>
    <xf numFmtId="0" fontId="28" fillId="22" borderId="0" applyNumberFormat="0" applyBorder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40" fillId="0" borderId="181" applyNumberFormat="0" applyFill="0" applyAlignment="0" applyProtection="0">
      <alignment vertical="center"/>
    </xf>
    <xf numFmtId="0" fontId="29" fillId="0" borderId="176" applyNumberFormat="0" applyFill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37" fillId="40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7" fillId="43" borderId="0" applyNumberFormat="0" applyBorder="0" applyAlignment="0" applyProtection="0">
      <alignment vertical="center"/>
    </xf>
    <xf numFmtId="0" fontId="28" fillId="39" borderId="0" applyNumberFormat="0" applyBorder="0" applyAlignment="0" applyProtection="0">
      <alignment vertical="center"/>
    </xf>
    <xf numFmtId="0" fontId="28" fillId="36" borderId="0" applyNumberFormat="0" applyBorder="0" applyAlignment="0" applyProtection="0">
      <alignment vertical="center"/>
    </xf>
    <xf numFmtId="0" fontId="28" fillId="47" borderId="0" applyNumberFormat="0" applyBorder="0" applyAlignment="0" applyProtection="0">
      <alignment vertical="center"/>
    </xf>
    <xf numFmtId="0" fontId="28" fillId="11" borderId="0" applyNumberFormat="0" applyBorder="0" applyAlignment="0" applyProtection="0">
      <alignment vertical="center"/>
    </xf>
    <xf numFmtId="0" fontId="27" fillId="46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8" fillId="23" borderId="0" applyNumberFormat="0" applyBorder="0" applyAlignment="0" applyProtection="0">
      <alignment vertical="center"/>
    </xf>
    <xf numFmtId="0" fontId="28" fillId="50" borderId="0" applyNumberFormat="0" applyBorder="0" applyAlignment="0" applyProtection="0">
      <alignment vertical="center"/>
    </xf>
    <xf numFmtId="0" fontId="27" fillId="48" borderId="0" applyNumberFormat="0" applyBorder="0" applyAlignment="0" applyProtection="0">
      <alignment vertical="center"/>
    </xf>
    <xf numFmtId="0" fontId="28" fillId="49" borderId="0" applyNumberFormat="0" applyBorder="0" applyAlignment="0" applyProtection="0">
      <alignment vertical="center"/>
    </xf>
    <xf numFmtId="0" fontId="27" fillId="44" borderId="0" applyNumberFormat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28" fillId="30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0" fillId="0" borderId="0"/>
  </cellStyleXfs>
  <cellXfs count="1025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7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7" fontId="3" fillId="3" borderId="26" xfId="49" applyNumberFormat="1" applyFont="1" applyFill="1" applyBorder="1" applyAlignment="1">
      <alignment horizontal="center" vertical="center" wrapText="1"/>
    </xf>
    <xf numFmtId="177" fontId="3" fillId="3" borderId="27" xfId="49" applyNumberFormat="1" applyFont="1" applyFill="1" applyBorder="1" applyAlignment="1">
      <alignment horizontal="center" vertical="center" wrapText="1"/>
    </xf>
    <xf numFmtId="177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7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7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7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7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7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7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7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7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7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7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7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/>
    <xf numFmtId="177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7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7" fontId="13" fillId="12" borderId="38" xfId="49" applyNumberFormat="1" applyFont="1" applyFill="1" applyBorder="1" applyAlignment="1"/>
    <xf numFmtId="177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7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7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7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7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7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7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7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7" fontId="0" fillId="0" borderId="98" xfId="49" applyNumberFormat="1" applyFont="1" applyFill="1" applyBorder="1"/>
    <xf numFmtId="177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7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7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7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7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7" fontId="9" fillId="16" borderId="40" xfId="49" applyNumberFormat="1" applyFont="1" applyFill="1" applyBorder="1" applyAlignment="1">
      <alignment vertical="center"/>
    </xf>
    <xf numFmtId="177" fontId="9" fillId="0" borderId="38" xfId="49" applyNumberFormat="1" applyFont="1" applyFill="1" applyBorder="1" applyAlignment="1">
      <alignment vertical="center"/>
    </xf>
    <xf numFmtId="177" fontId="9" fillId="0" borderId="36" xfId="49" applyNumberFormat="1" applyFont="1" applyFill="1" applyBorder="1" applyAlignment="1">
      <alignment vertical="center"/>
    </xf>
    <xf numFmtId="177" fontId="9" fillId="0" borderId="40" xfId="49" applyNumberFormat="1" applyFont="1" applyFill="1" applyBorder="1" applyAlignment="1">
      <alignment vertical="center"/>
    </xf>
    <xf numFmtId="177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>
      <alignment vertical="center"/>
    </xf>
    <xf numFmtId="177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7" fontId="13" fillId="0" borderId="38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>
      <alignment vertical="center"/>
    </xf>
    <xf numFmtId="177" fontId="13" fillId="0" borderId="40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>
      <alignment vertical="center"/>
    </xf>
    <xf numFmtId="177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7" fontId="13" fillId="16" borderId="38" xfId="49" applyNumberFormat="1" applyFont="1" applyFill="1" applyBorder="1" applyAlignment="1">
      <alignment vertical="center"/>
    </xf>
    <xf numFmtId="177" fontId="13" fillId="16" borderId="36" xfId="49" applyNumberFormat="1" applyFont="1" applyFill="1" applyBorder="1" applyAlignment="1">
      <alignment vertical="center"/>
    </xf>
    <xf numFmtId="177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7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7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7" fontId="9" fillId="0" borderId="33" xfId="49" applyNumberFormat="1" applyFont="1" applyFill="1" applyBorder="1" applyAlignment="1">
      <alignment vertical="center"/>
    </xf>
    <xf numFmtId="177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tabSelected="1" zoomScale="55" zoomScaleNormal="55" workbookViewId="0">
      <pane xSplit="11" ySplit="3" topLeftCell="AA8" activePane="bottomRight" state="frozen"/>
      <selection/>
      <selection pane="topRight"/>
      <selection pane="bottomLeft"/>
      <selection pane="bottomRight" activeCell="BO15" sqref="BO15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575"/>
      <c r="H2" s="575"/>
      <c r="I2" s="575"/>
      <c r="J2" s="575"/>
      <c r="K2" s="575"/>
      <c r="L2" s="524" t="s">
        <v>1</v>
      </c>
      <c r="M2" s="575"/>
      <c r="N2" s="575"/>
      <c r="O2" s="575"/>
      <c r="P2" s="575"/>
      <c r="Q2" s="686"/>
      <c r="R2" s="524" t="s">
        <v>2</v>
      </c>
      <c r="S2" s="575"/>
      <c r="T2" s="575"/>
      <c r="U2" s="575"/>
      <c r="V2" s="575"/>
      <c r="W2" s="686"/>
      <c r="X2" s="531" t="s">
        <v>3</v>
      </c>
      <c r="Y2" s="703"/>
      <c r="Z2" s="703"/>
      <c r="AA2" s="703"/>
      <c r="AB2" s="703"/>
      <c r="AC2" s="715"/>
      <c r="AD2" s="532" t="s">
        <v>4</v>
      </c>
      <c r="AE2" s="716"/>
      <c r="AF2" s="716"/>
      <c r="AG2" s="716"/>
      <c r="AH2" s="716"/>
      <c r="AI2" s="717"/>
      <c r="AJ2" s="532" t="s">
        <v>5</v>
      </c>
      <c r="AK2" s="716"/>
      <c r="AL2" s="716"/>
      <c r="AM2" s="716"/>
      <c r="AN2" s="716"/>
      <c r="AO2" s="717"/>
      <c r="AP2" s="532" t="s">
        <v>6</v>
      </c>
      <c r="AQ2" s="733"/>
      <c r="AR2" s="733"/>
      <c r="AS2" s="733"/>
      <c r="AT2" s="733"/>
      <c r="AU2" s="734"/>
      <c r="AV2" s="532" t="s">
        <v>7</v>
      </c>
      <c r="AW2" s="733"/>
      <c r="AX2" s="733"/>
      <c r="AY2" s="733"/>
      <c r="AZ2" s="733"/>
      <c r="BA2" s="734"/>
      <c r="BB2" s="532" t="s">
        <v>8</v>
      </c>
      <c r="BC2" s="716"/>
      <c r="BD2" s="716"/>
      <c r="BE2" s="716"/>
      <c r="BF2" s="716"/>
      <c r="BG2" s="717"/>
      <c r="BH2" s="524" t="s">
        <v>9</v>
      </c>
      <c r="BI2" s="575"/>
      <c r="BJ2" s="575"/>
      <c r="BK2" s="575"/>
      <c r="BL2" s="575"/>
      <c r="BM2" s="686"/>
      <c r="BN2" s="524" t="s">
        <v>10</v>
      </c>
      <c r="BO2" s="575"/>
      <c r="BP2" s="575"/>
      <c r="BQ2" s="575"/>
      <c r="BR2" s="575"/>
      <c r="BS2" s="686"/>
      <c r="BT2" s="524" t="s">
        <v>11</v>
      </c>
      <c r="BU2" s="575"/>
      <c r="BV2" s="575"/>
      <c r="BW2" s="575"/>
      <c r="BX2" s="575"/>
      <c r="BY2" s="686"/>
      <c r="BZ2" s="532" t="s">
        <v>12</v>
      </c>
      <c r="CA2" s="716"/>
      <c r="CB2" s="716"/>
      <c r="CC2" s="716"/>
      <c r="CD2" s="716"/>
      <c r="CE2" s="717"/>
    </row>
    <row r="3" s="642" customFormat="1" ht="24" spans="2:83">
      <c r="B3" s="900" t="s">
        <v>13</v>
      </c>
      <c r="C3" s="900" t="s">
        <v>14</v>
      </c>
      <c r="D3" s="900" t="s">
        <v>15</v>
      </c>
      <c r="E3" s="901" t="s">
        <v>16</v>
      </c>
      <c r="F3" s="900" t="s">
        <v>17</v>
      </c>
      <c r="G3" s="900" t="s">
        <v>18</v>
      </c>
      <c r="H3" s="900" t="s">
        <v>19</v>
      </c>
      <c r="I3" s="900" t="s">
        <v>20</v>
      </c>
      <c r="J3" s="900" t="s">
        <v>21</v>
      </c>
      <c r="K3" s="901" t="s">
        <v>22</v>
      </c>
      <c r="L3" s="908" t="s">
        <v>17</v>
      </c>
      <c r="M3" s="643" t="s">
        <v>18</v>
      </c>
      <c r="N3" s="643" t="s">
        <v>19</v>
      </c>
      <c r="O3" s="643" t="s">
        <v>20</v>
      </c>
      <c r="P3" s="643" t="s">
        <v>21</v>
      </c>
      <c r="Q3" s="927" t="s">
        <v>22</v>
      </c>
      <c r="R3" s="928" t="s">
        <v>17</v>
      </c>
      <c r="S3" s="929" t="s">
        <v>18</v>
      </c>
      <c r="T3" s="929" t="s">
        <v>19</v>
      </c>
      <c r="U3" s="929" t="s">
        <v>20</v>
      </c>
      <c r="V3" s="929" t="s">
        <v>21</v>
      </c>
      <c r="W3" s="927" t="s">
        <v>22</v>
      </c>
      <c r="X3" s="928" t="s">
        <v>17</v>
      </c>
      <c r="Y3" s="929" t="s">
        <v>18</v>
      </c>
      <c r="Z3" s="929" t="s">
        <v>19</v>
      </c>
      <c r="AA3" s="929" t="s">
        <v>20</v>
      </c>
      <c r="AB3" s="929" t="s">
        <v>21</v>
      </c>
      <c r="AC3" s="927" t="s">
        <v>22</v>
      </c>
      <c r="AD3" s="908" t="s">
        <v>17</v>
      </c>
      <c r="AE3" s="643" t="s">
        <v>18</v>
      </c>
      <c r="AF3" s="643" t="s">
        <v>19</v>
      </c>
      <c r="AG3" s="643" t="s">
        <v>20</v>
      </c>
      <c r="AH3" s="643" t="s">
        <v>21</v>
      </c>
      <c r="AI3" s="927" t="s">
        <v>22</v>
      </c>
      <c r="AJ3" s="908" t="s">
        <v>17</v>
      </c>
      <c r="AK3" s="643" t="s">
        <v>18</v>
      </c>
      <c r="AL3" s="643" t="s">
        <v>19</v>
      </c>
      <c r="AM3" s="643" t="s">
        <v>20</v>
      </c>
      <c r="AN3" s="643" t="s">
        <v>21</v>
      </c>
      <c r="AO3" s="927" t="s">
        <v>22</v>
      </c>
      <c r="AP3" s="928" t="s">
        <v>17</v>
      </c>
      <c r="AQ3" s="929" t="s">
        <v>18</v>
      </c>
      <c r="AR3" s="929" t="s">
        <v>19</v>
      </c>
      <c r="AS3" s="929" t="s">
        <v>20</v>
      </c>
      <c r="AT3" s="929" t="s">
        <v>21</v>
      </c>
      <c r="AU3" s="927" t="s">
        <v>22</v>
      </c>
      <c r="AV3" s="928" t="s">
        <v>17</v>
      </c>
      <c r="AW3" s="929" t="s">
        <v>18</v>
      </c>
      <c r="AX3" s="929" t="s">
        <v>19</v>
      </c>
      <c r="AY3" s="929" t="s">
        <v>20</v>
      </c>
      <c r="AZ3" s="929" t="s">
        <v>21</v>
      </c>
      <c r="BA3" s="927" t="s">
        <v>22</v>
      </c>
      <c r="BB3" s="928" t="s">
        <v>17</v>
      </c>
      <c r="BC3" s="929" t="s">
        <v>18</v>
      </c>
      <c r="BD3" s="929" t="s">
        <v>19</v>
      </c>
      <c r="BE3" s="929" t="s">
        <v>20</v>
      </c>
      <c r="BF3" s="929" t="s">
        <v>21</v>
      </c>
      <c r="BG3" s="927" t="s">
        <v>22</v>
      </c>
      <c r="BH3" s="908" t="s">
        <v>17</v>
      </c>
      <c r="BI3" s="643" t="s">
        <v>18</v>
      </c>
      <c r="BJ3" s="643" t="s">
        <v>19</v>
      </c>
      <c r="BK3" s="643" t="s">
        <v>20</v>
      </c>
      <c r="BL3" s="643" t="s">
        <v>21</v>
      </c>
      <c r="BM3" s="927" t="s">
        <v>22</v>
      </c>
      <c r="BN3" s="908" t="s">
        <v>17</v>
      </c>
      <c r="BO3" s="643" t="s">
        <v>18</v>
      </c>
      <c r="BP3" s="643" t="s">
        <v>19</v>
      </c>
      <c r="BQ3" s="643" t="s">
        <v>20</v>
      </c>
      <c r="BR3" s="643" t="s">
        <v>21</v>
      </c>
      <c r="BS3" s="927" t="s">
        <v>22</v>
      </c>
      <c r="BT3" s="908" t="s">
        <v>17</v>
      </c>
      <c r="BU3" s="643" t="s">
        <v>18</v>
      </c>
      <c r="BV3" s="643" t="s">
        <v>19</v>
      </c>
      <c r="BW3" s="643" t="s">
        <v>20</v>
      </c>
      <c r="BX3" s="643" t="s">
        <v>21</v>
      </c>
      <c r="BY3" s="927" t="s">
        <v>22</v>
      </c>
      <c r="BZ3" s="928" t="s">
        <v>17</v>
      </c>
      <c r="CA3" s="929" t="s">
        <v>18</v>
      </c>
      <c r="CB3" s="929" t="s">
        <v>19</v>
      </c>
      <c r="CC3" s="929" t="s">
        <v>20</v>
      </c>
      <c r="CD3" s="929" t="s">
        <v>21</v>
      </c>
      <c r="CE3" s="927" t="s">
        <v>22</v>
      </c>
    </row>
    <row r="4" ht="30" customHeight="1" spans="2:88">
      <c r="B4" s="576" t="s">
        <v>23</v>
      </c>
      <c r="C4" s="576"/>
      <c r="D4" s="589" t="s">
        <v>24</v>
      </c>
      <c r="E4" s="818" t="s">
        <v>25</v>
      </c>
      <c r="F4" s="902" t="s">
        <v>26</v>
      </c>
      <c r="G4" s="902" t="s">
        <v>27</v>
      </c>
      <c r="H4" s="902" t="s">
        <v>28</v>
      </c>
      <c r="I4" s="902" t="s">
        <v>29</v>
      </c>
      <c r="J4" s="902" t="s">
        <v>30</v>
      </c>
      <c r="K4" s="909"/>
      <c r="L4" s="670"/>
      <c r="M4" s="671"/>
      <c r="N4" s="671"/>
      <c r="O4" s="671">
        <v>3</v>
      </c>
      <c r="P4" s="671">
        <v>2</v>
      </c>
      <c r="Q4" s="930"/>
      <c r="R4" s="931"/>
      <c r="S4" s="932"/>
      <c r="T4" s="932"/>
      <c r="U4" s="932"/>
      <c r="V4" s="932"/>
      <c r="W4" s="933"/>
      <c r="X4" s="931"/>
      <c r="Y4" s="932"/>
      <c r="Z4" s="932"/>
      <c r="AA4" s="932"/>
      <c r="AB4" s="932"/>
      <c r="AC4" s="933"/>
      <c r="AD4" s="670"/>
      <c r="AE4" s="671"/>
      <c r="AF4" s="671"/>
      <c r="AG4" s="671"/>
      <c r="AH4" s="671"/>
      <c r="AI4" s="930"/>
      <c r="AJ4" s="670"/>
      <c r="AK4" s="671"/>
      <c r="AL4" s="671"/>
      <c r="AM4" s="671"/>
      <c r="AN4" s="671"/>
      <c r="AO4" s="930"/>
      <c r="AP4" s="972"/>
      <c r="AQ4" s="973"/>
      <c r="AR4" s="973"/>
      <c r="AS4" s="973"/>
      <c r="AT4" s="973"/>
      <c r="AU4" s="933"/>
      <c r="AV4" s="972"/>
      <c r="AW4" s="973"/>
      <c r="AX4" s="973"/>
      <c r="AY4" s="973"/>
      <c r="AZ4" s="973"/>
      <c r="BA4" s="933"/>
      <c r="BB4" s="972"/>
      <c r="BC4" s="973"/>
      <c r="BD4" s="973"/>
      <c r="BE4" s="973"/>
      <c r="BF4" s="973"/>
      <c r="BG4" s="933"/>
      <c r="BH4" s="765">
        <f t="shared" ref="BH4:BH27" si="0">IF($A$1="补货",L4+R4+X4,L4)</f>
        <v>0</v>
      </c>
      <c r="BI4" s="766">
        <f t="shared" ref="BI4:BI27" si="1">IF($A$1="补货",M4+S4+Y4,M4)</f>
        <v>0</v>
      </c>
      <c r="BJ4" s="766">
        <f t="shared" ref="BJ4:BJ27" si="2">IF($A$1="补货",N4+T4+Z4,N4)</f>
        <v>0</v>
      </c>
      <c r="BK4" s="766">
        <f t="shared" ref="BK4:BK27" si="3">IF($A$1="补货",O4+U4+AA4,O4)</f>
        <v>3</v>
      </c>
      <c r="BL4" s="766">
        <f t="shared" ref="BL4:BL27" si="4">IF($A$1="补货",P4+V4+AB4,P4)</f>
        <v>2</v>
      </c>
      <c r="BM4" s="933"/>
      <c r="BN4" s="956"/>
      <c r="BO4" s="957"/>
      <c r="BP4" s="957"/>
      <c r="BQ4" s="957"/>
      <c r="BR4" s="957"/>
      <c r="BS4" s="933"/>
      <c r="BT4" s="765">
        <f>BH4+BN4</f>
        <v>0</v>
      </c>
      <c r="BU4" s="781">
        <f t="shared" ref="BU4:BY19" si="5">BI4+BO4</f>
        <v>0</v>
      </c>
      <c r="BV4" s="781">
        <f t="shared" si="5"/>
        <v>0</v>
      </c>
      <c r="BW4" s="781">
        <f t="shared" si="5"/>
        <v>3</v>
      </c>
      <c r="BX4" s="781">
        <f t="shared" si="5"/>
        <v>2</v>
      </c>
      <c r="BY4" s="933"/>
      <c r="BZ4" s="999" t="str">
        <f>IF(BB4&lt;&gt;0,BT4/BB4*7,"-")</f>
        <v>-</v>
      </c>
      <c r="CA4" s="1000" t="str">
        <f t="shared" ref="CA4:CE19" si="6">IF(BC4&lt;&gt;0,BU4/BC4*7,"-")</f>
        <v>-</v>
      </c>
      <c r="CB4" s="1000" t="str">
        <f t="shared" si="6"/>
        <v>-</v>
      </c>
      <c r="CC4" s="1000" t="str">
        <f t="shared" si="6"/>
        <v>-</v>
      </c>
      <c r="CD4" s="1000" t="str">
        <f t="shared" si="6"/>
        <v>-</v>
      </c>
      <c r="CE4" s="1016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1"/>
      <c r="C5" s="821"/>
      <c r="D5" s="589" t="s">
        <v>31</v>
      </c>
      <c r="E5" s="818" t="s">
        <v>32</v>
      </c>
      <c r="F5" s="903" t="s">
        <v>33</v>
      </c>
      <c r="G5" s="903" t="s">
        <v>34</v>
      </c>
      <c r="H5" s="903" t="s">
        <v>35</v>
      </c>
      <c r="I5" s="903" t="s">
        <v>36</v>
      </c>
      <c r="J5" s="903" t="s">
        <v>37</v>
      </c>
      <c r="K5" s="910"/>
      <c r="L5" s="536"/>
      <c r="M5" s="911">
        <v>3</v>
      </c>
      <c r="N5" s="911"/>
      <c r="O5" s="911"/>
      <c r="P5" s="911">
        <v>2</v>
      </c>
      <c r="Q5" s="934"/>
      <c r="R5" s="935"/>
      <c r="S5" s="936"/>
      <c r="T5" s="937"/>
      <c r="U5" s="936"/>
      <c r="V5" s="936">
        <v>4</v>
      </c>
      <c r="W5" s="938"/>
      <c r="X5" s="935"/>
      <c r="Y5" s="936"/>
      <c r="Z5" s="937"/>
      <c r="AA5" s="936"/>
      <c r="AB5" s="936"/>
      <c r="AC5" s="938"/>
      <c r="AD5" s="536"/>
      <c r="AE5" s="911"/>
      <c r="AF5" s="911"/>
      <c r="AG5" s="911"/>
      <c r="AH5" s="911"/>
      <c r="AI5" s="934"/>
      <c r="AJ5" s="536"/>
      <c r="AK5" s="911"/>
      <c r="AL5" s="911"/>
      <c r="AM5" s="911"/>
      <c r="AN5" s="911"/>
      <c r="AO5" s="934"/>
      <c r="AP5" s="974"/>
      <c r="AQ5" s="740"/>
      <c r="AR5" s="975"/>
      <c r="AS5" s="740"/>
      <c r="AT5" s="740"/>
      <c r="AU5" s="938"/>
      <c r="AV5" s="974"/>
      <c r="AW5" s="740"/>
      <c r="AX5" s="975"/>
      <c r="AY5" s="740"/>
      <c r="AZ5" s="740"/>
      <c r="BA5" s="938"/>
      <c r="BB5" s="974"/>
      <c r="BC5" s="740"/>
      <c r="BD5" s="975"/>
      <c r="BE5" s="740"/>
      <c r="BF5" s="740"/>
      <c r="BG5" s="938"/>
      <c r="BH5" s="767">
        <f t="shared" si="0"/>
        <v>0</v>
      </c>
      <c r="BI5" s="987">
        <f t="shared" si="1"/>
        <v>3</v>
      </c>
      <c r="BJ5" s="988">
        <f t="shared" si="2"/>
        <v>0</v>
      </c>
      <c r="BK5" s="987">
        <f t="shared" si="3"/>
        <v>0</v>
      </c>
      <c r="BL5" s="987">
        <f t="shared" si="4"/>
        <v>2</v>
      </c>
      <c r="BM5" s="938"/>
      <c r="BN5" s="959"/>
      <c r="BO5" s="510"/>
      <c r="BP5" s="994"/>
      <c r="BQ5" s="510"/>
      <c r="BR5" s="510"/>
      <c r="BS5" s="938"/>
      <c r="BT5" s="782">
        <f t="shared" ref="BT5:BY30" si="7">BH5+BN5</f>
        <v>0</v>
      </c>
      <c r="BU5" s="1001">
        <f t="shared" si="5"/>
        <v>3</v>
      </c>
      <c r="BV5" s="1002">
        <f t="shared" si="5"/>
        <v>0</v>
      </c>
      <c r="BW5" s="1001">
        <f t="shared" si="5"/>
        <v>0</v>
      </c>
      <c r="BX5" s="1001">
        <f t="shared" si="5"/>
        <v>2</v>
      </c>
      <c r="BY5" s="938"/>
      <c r="BZ5" s="1003" t="str">
        <f t="shared" ref="BZ5:CE30" si="8">IF(BB5&lt;&gt;0,BT5/BB5*7,"-")</f>
        <v>-</v>
      </c>
      <c r="CA5" s="800" t="str">
        <f t="shared" si="6"/>
        <v>-</v>
      </c>
      <c r="CB5" s="1004" t="str">
        <f t="shared" si="6"/>
        <v>-</v>
      </c>
      <c r="CC5" s="800" t="str">
        <f t="shared" si="6"/>
        <v>-</v>
      </c>
      <c r="CD5" s="800" t="str">
        <f t="shared" si="6"/>
        <v>-</v>
      </c>
      <c r="CE5" s="1017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5"/>
      <c r="C6" s="825"/>
      <c r="D6" s="589" t="s">
        <v>38</v>
      </c>
      <c r="E6" s="818" t="s">
        <v>39</v>
      </c>
      <c r="F6" s="904" t="s">
        <v>40</v>
      </c>
      <c r="G6" s="904" t="s">
        <v>41</v>
      </c>
      <c r="H6" s="904" t="s">
        <v>42</v>
      </c>
      <c r="I6" s="912" t="s">
        <v>43</v>
      </c>
      <c r="J6" s="912" t="s">
        <v>44</v>
      </c>
      <c r="K6" s="913"/>
      <c r="L6" s="547"/>
      <c r="M6" s="914"/>
      <c r="N6" s="914">
        <v>5</v>
      </c>
      <c r="O6" s="914"/>
      <c r="P6" s="914">
        <v>3</v>
      </c>
      <c r="Q6" s="939"/>
      <c r="R6" s="940"/>
      <c r="S6" s="941"/>
      <c r="T6" s="941"/>
      <c r="U6" s="941"/>
      <c r="V6" s="941">
        <v>4</v>
      </c>
      <c r="W6" s="942"/>
      <c r="X6" s="940"/>
      <c r="Y6" s="941"/>
      <c r="Z6" s="941"/>
      <c r="AA6" s="941"/>
      <c r="AB6" s="941"/>
      <c r="AC6" s="942"/>
      <c r="AD6" s="547"/>
      <c r="AE6" s="914"/>
      <c r="AF6" s="914"/>
      <c r="AG6" s="914"/>
      <c r="AH6" s="914"/>
      <c r="AI6" s="939"/>
      <c r="AJ6" s="547"/>
      <c r="AK6" s="914"/>
      <c r="AL6" s="914"/>
      <c r="AM6" s="914"/>
      <c r="AN6" s="914"/>
      <c r="AO6" s="939"/>
      <c r="AP6" s="549"/>
      <c r="AQ6" s="745"/>
      <c r="AR6" s="745"/>
      <c r="AS6" s="745"/>
      <c r="AT6" s="745"/>
      <c r="AU6" s="942"/>
      <c r="AV6" s="549"/>
      <c r="AW6" s="745"/>
      <c r="AX6" s="745"/>
      <c r="AY6" s="745"/>
      <c r="AZ6" s="745"/>
      <c r="BA6" s="942"/>
      <c r="BB6" s="549"/>
      <c r="BC6" s="745"/>
      <c r="BD6" s="745"/>
      <c r="BE6" s="745"/>
      <c r="BF6" s="745"/>
      <c r="BG6" s="942"/>
      <c r="BH6" s="568">
        <f t="shared" si="0"/>
        <v>0</v>
      </c>
      <c r="BI6" s="989">
        <f t="shared" si="1"/>
        <v>0</v>
      </c>
      <c r="BJ6" s="989">
        <f t="shared" si="2"/>
        <v>5</v>
      </c>
      <c r="BK6" s="989">
        <f t="shared" si="3"/>
        <v>0</v>
      </c>
      <c r="BL6" s="989">
        <f t="shared" si="4"/>
        <v>3</v>
      </c>
      <c r="BM6" s="942"/>
      <c r="BN6" s="548"/>
      <c r="BO6" s="519"/>
      <c r="BP6" s="519"/>
      <c r="BQ6" s="519"/>
      <c r="BR6" s="519"/>
      <c r="BS6" s="942"/>
      <c r="BT6" s="569">
        <f t="shared" si="7"/>
        <v>0</v>
      </c>
      <c r="BU6" s="1005">
        <f t="shared" si="5"/>
        <v>0</v>
      </c>
      <c r="BV6" s="1005">
        <f t="shared" si="5"/>
        <v>5</v>
      </c>
      <c r="BW6" s="1005">
        <f t="shared" si="5"/>
        <v>0</v>
      </c>
      <c r="BX6" s="1005">
        <f t="shared" si="5"/>
        <v>3</v>
      </c>
      <c r="BY6" s="942"/>
      <c r="BZ6" s="803" t="str">
        <f t="shared" si="8"/>
        <v>-</v>
      </c>
      <c r="CA6" s="804" t="str">
        <f t="shared" si="6"/>
        <v>-</v>
      </c>
      <c r="CB6" s="804" t="str">
        <f t="shared" si="6"/>
        <v>-</v>
      </c>
      <c r="CC6" s="804" t="str">
        <f t="shared" si="6"/>
        <v>-</v>
      </c>
      <c r="CD6" s="804" t="str">
        <f t="shared" si="6"/>
        <v>-</v>
      </c>
      <c r="CE6" s="1018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6" t="s">
        <v>45</v>
      </c>
      <c r="C7" s="576"/>
      <c r="D7" s="589" t="s">
        <v>46</v>
      </c>
      <c r="E7" s="818" t="s">
        <v>47</v>
      </c>
      <c r="F7" s="905" t="s">
        <v>48</v>
      </c>
      <c r="G7" s="905" t="s">
        <v>49</v>
      </c>
      <c r="H7" s="905" t="s">
        <v>50</v>
      </c>
      <c r="I7" s="905" t="s">
        <v>51</v>
      </c>
      <c r="J7" s="902" t="s">
        <v>52</v>
      </c>
      <c r="K7" s="915"/>
      <c r="L7" s="670">
        <v>5</v>
      </c>
      <c r="M7" s="671">
        <v>2</v>
      </c>
      <c r="N7" s="671">
        <v>2</v>
      </c>
      <c r="O7" s="671">
        <v>2</v>
      </c>
      <c r="P7" s="671">
        <v>5</v>
      </c>
      <c r="Q7" s="930"/>
      <c r="R7" s="931"/>
      <c r="S7" s="932">
        <v>12</v>
      </c>
      <c r="T7" s="932">
        <v>2</v>
      </c>
      <c r="U7" s="932">
        <v>7</v>
      </c>
      <c r="V7" s="932"/>
      <c r="W7" s="933"/>
      <c r="X7" s="931"/>
      <c r="Y7" s="932"/>
      <c r="Z7" s="932"/>
      <c r="AA7" s="932"/>
      <c r="AB7" s="932"/>
      <c r="AC7" s="933"/>
      <c r="AD7" s="670"/>
      <c r="AE7" s="671"/>
      <c r="AF7" s="671"/>
      <c r="AG7" s="671"/>
      <c r="AH7" s="671"/>
      <c r="AI7" s="930"/>
      <c r="AJ7" s="670"/>
      <c r="AK7" s="671"/>
      <c r="AL7" s="671"/>
      <c r="AM7" s="671"/>
      <c r="AN7" s="671"/>
      <c r="AO7" s="930"/>
      <c r="AP7" s="972"/>
      <c r="AQ7" s="973"/>
      <c r="AR7" s="973"/>
      <c r="AS7" s="973"/>
      <c r="AT7" s="973"/>
      <c r="AU7" s="933"/>
      <c r="AV7" s="972"/>
      <c r="AW7" s="973"/>
      <c r="AX7" s="973"/>
      <c r="AY7" s="973"/>
      <c r="AZ7" s="973"/>
      <c r="BA7" s="933"/>
      <c r="BB7" s="972"/>
      <c r="BC7" s="973"/>
      <c r="BD7" s="973"/>
      <c r="BE7" s="973"/>
      <c r="BF7" s="973"/>
      <c r="BG7" s="933"/>
      <c r="BH7" s="765">
        <f t="shared" si="0"/>
        <v>5</v>
      </c>
      <c r="BI7" s="766">
        <f t="shared" si="1"/>
        <v>2</v>
      </c>
      <c r="BJ7" s="766">
        <f t="shared" si="2"/>
        <v>2</v>
      </c>
      <c r="BK7" s="766">
        <f t="shared" si="3"/>
        <v>2</v>
      </c>
      <c r="BL7" s="766">
        <f t="shared" si="4"/>
        <v>5</v>
      </c>
      <c r="BM7" s="933"/>
      <c r="BN7" s="956"/>
      <c r="BO7" s="957"/>
      <c r="BP7" s="957"/>
      <c r="BQ7" s="957"/>
      <c r="BR7" s="957"/>
      <c r="BS7" s="933"/>
      <c r="BT7" s="765">
        <f t="shared" si="7"/>
        <v>5</v>
      </c>
      <c r="BU7" s="781">
        <f t="shared" si="5"/>
        <v>2</v>
      </c>
      <c r="BV7" s="781">
        <f t="shared" si="5"/>
        <v>2</v>
      </c>
      <c r="BW7" s="781">
        <f t="shared" si="5"/>
        <v>2</v>
      </c>
      <c r="BX7" s="781">
        <f t="shared" si="5"/>
        <v>5</v>
      </c>
      <c r="BY7" s="933"/>
      <c r="BZ7" s="999" t="str">
        <f t="shared" si="8"/>
        <v>-</v>
      </c>
      <c r="CA7" s="1000" t="str">
        <f t="shared" si="6"/>
        <v>-</v>
      </c>
      <c r="CB7" s="1000" t="str">
        <f t="shared" si="6"/>
        <v>-</v>
      </c>
      <c r="CC7" s="1000" t="str">
        <f t="shared" si="6"/>
        <v>-</v>
      </c>
      <c r="CD7" s="1000" t="str">
        <f t="shared" si="6"/>
        <v>-</v>
      </c>
      <c r="CE7" s="1016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1"/>
      <c r="C8" s="821"/>
      <c r="D8" s="589" t="s">
        <v>53</v>
      </c>
      <c r="E8" s="818" t="s">
        <v>54</v>
      </c>
      <c r="F8" s="906" t="s">
        <v>55</v>
      </c>
      <c r="G8" s="906" t="s">
        <v>56</v>
      </c>
      <c r="H8" s="906" t="s">
        <v>57</v>
      </c>
      <c r="I8" s="903" t="s">
        <v>58</v>
      </c>
      <c r="J8" s="903" t="s">
        <v>59</v>
      </c>
      <c r="K8" s="916"/>
      <c r="L8" s="536">
        <v>4</v>
      </c>
      <c r="M8" s="911">
        <v>4</v>
      </c>
      <c r="N8" s="911">
        <v>5</v>
      </c>
      <c r="O8" s="911">
        <v>3</v>
      </c>
      <c r="P8" s="911">
        <v>2</v>
      </c>
      <c r="Q8" s="934"/>
      <c r="R8" s="943">
        <v>10</v>
      </c>
      <c r="S8" s="936">
        <v>10</v>
      </c>
      <c r="T8" s="936"/>
      <c r="U8" s="936">
        <v>3</v>
      </c>
      <c r="V8" s="936">
        <v>5</v>
      </c>
      <c r="W8" s="938"/>
      <c r="X8" s="943"/>
      <c r="Y8" s="936"/>
      <c r="Z8" s="936"/>
      <c r="AA8" s="936"/>
      <c r="AB8" s="936"/>
      <c r="AC8" s="938"/>
      <c r="AD8" s="536"/>
      <c r="AE8" s="911"/>
      <c r="AF8" s="911"/>
      <c r="AG8" s="911"/>
      <c r="AH8" s="911"/>
      <c r="AI8" s="934"/>
      <c r="AJ8" s="536"/>
      <c r="AK8" s="911"/>
      <c r="AL8" s="911"/>
      <c r="AM8" s="911"/>
      <c r="AN8" s="911"/>
      <c r="AO8" s="934"/>
      <c r="AP8" s="538"/>
      <c r="AQ8" s="740"/>
      <c r="AR8" s="740"/>
      <c r="AS8" s="740"/>
      <c r="AT8" s="740"/>
      <c r="AU8" s="938"/>
      <c r="AV8" s="538">
        <v>1</v>
      </c>
      <c r="AW8" s="740">
        <v>1</v>
      </c>
      <c r="AX8" s="740"/>
      <c r="AY8" s="740">
        <v>1</v>
      </c>
      <c r="AZ8" s="740"/>
      <c r="BA8" s="938"/>
      <c r="BB8" s="538">
        <v>0.02</v>
      </c>
      <c r="BC8" s="740">
        <v>0.02</v>
      </c>
      <c r="BD8" s="740"/>
      <c r="BE8" s="740">
        <v>0.02</v>
      </c>
      <c r="BF8" s="740"/>
      <c r="BG8" s="938"/>
      <c r="BH8" s="556">
        <f t="shared" si="0"/>
        <v>4</v>
      </c>
      <c r="BI8" s="987">
        <f t="shared" si="1"/>
        <v>4</v>
      </c>
      <c r="BJ8" s="987">
        <f t="shared" si="2"/>
        <v>5</v>
      </c>
      <c r="BK8" s="987">
        <f t="shared" si="3"/>
        <v>3</v>
      </c>
      <c r="BL8" s="987">
        <f t="shared" si="4"/>
        <v>2</v>
      </c>
      <c r="BM8" s="938"/>
      <c r="BN8" s="537"/>
      <c r="BO8" s="510"/>
      <c r="BP8" s="510"/>
      <c r="BQ8" s="510"/>
      <c r="BR8" s="510"/>
      <c r="BS8" s="938"/>
      <c r="BT8" s="557">
        <f t="shared" si="7"/>
        <v>4</v>
      </c>
      <c r="BU8" s="1001">
        <f t="shared" si="5"/>
        <v>4</v>
      </c>
      <c r="BV8" s="1001">
        <f t="shared" si="5"/>
        <v>5</v>
      </c>
      <c r="BW8" s="1001">
        <f t="shared" si="5"/>
        <v>3</v>
      </c>
      <c r="BX8" s="1001">
        <f t="shared" si="5"/>
        <v>2</v>
      </c>
      <c r="BY8" s="938"/>
      <c r="BZ8" s="799">
        <f t="shared" si="8"/>
        <v>1400</v>
      </c>
      <c r="CA8" s="800">
        <f t="shared" si="6"/>
        <v>1400</v>
      </c>
      <c r="CB8" s="800" t="str">
        <f t="shared" si="6"/>
        <v>-</v>
      </c>
      <c r="CC8" s="800">
        <f t="shared" si="6"/>
        <v>1050</v>
      </c>
      <c r="CD8" s="800" t="str">
        <f t="shared" si="6"/>
        <v>-</v>
      </c>
      <c r="CE8" s="1017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1"/>
      <c r="C9" s="821"/>
      <c r="D9" s="589" t="s">
        <v>60</v>
      </c>
      <c r="E9" s="818" t="s">
        <v>61</v>
      </c>
      <c r="F9" s="906" t="s">
        <v>62</v>
      </c>
      <c r="G9" s="906" t="s">
        <v>63</v>
      </c>
      <c r="H9" s="906" t="s">
        <v>64</v>
      </c>
      <c r="I9" s="903" t="s">
        <v>65</v>
      </c>
      <c r="J9" s="903" t="s">
        <v>66</v>
      </c>
      <c r="K9" s="916"/>
      <c r="L9" s="536">
        <v>5</v>
      </c>
      <c r="M9" s="911">
        <v>2</v>
      </c>
      <c r="N9" s="911">
        <v>2</v>
      </c>
      <c r="O9" s="911">
        <v>2</v>
      </c>
      <c r="P9" s="911">
        <v>3</v>
      </c>
      <c r="Q9" s="934"/>
      <c r="R9" s="943"/>
      <c r="S9" s="936">
        <v>5</v>
      </c>
      <c r="T9" s="936">
        <v>8</v>
      </c>
      <c r="U9" s="936">
        <v>7</v>
      </c>
      <c r="V9" s="936">
        <v>10</v>
      </c>
      <c r="W9" s="938"/>
      <c r="X9" s="943"/>
      <c r="Y9" s="936"/>
      <c r="Z9" s="936"/>
      <c r="AA9" s="936"/>
      <c r="AB9" s="936"/>
      <c r="AC9" s="938"/>
      <c r="AD9" s="536"/>
      <c r="AE9" s="911"/>
      <c r="AF9" s="911"/>
      <c r="AG9" s="911"/>
      <c r="AH9" s="911"/>
      <c r="AI9" s="934"/>
      <c r="AJ9" s="536"/>
      <c r="AK9" s="911"/>
      <c r="AL9" s="911"/>
      <c r="AM9" s="911"/>
      <c r="AN9" s="911"/>
      <c r="AO9" s="934"/>
      <c r="AP9" s="538"/>
      <c r="AQ9" s="740"/>
      <c r="AR9" s="740"/>
      <c r="AS9" s="740"/>
      <c r="AT9" s="740"/>
      <c r="AU9" s="938"/>
      <c r="AV9" s="538"/>
      <c r="AW9" s="740"/>
      <c r="AX9" s="740"/>
      <c r="AY9" s="740"/>
      <c r="AZ9" s="740"/>
      <c r="BA9" s="938"/>
      <c r="BB9" s="538"/>
      <c r="BC9" s="740"/>
      <c r="BD9" s="740"/>
      <c r="BE9" s="740"/>
      <c r="BF9" s="740"/>
      <c r="BG9" s="938"/>
      <c r="BH9" s="556">
        <f t="shared" si="0"/>
        <v>5</v>
      </c>
      <c r="BI9" s="987">
        <f t="shared" si="1"/>
        <v>2</v>
      </c>
      <c r="BJ9" s="987">
        <f t="shared" si="2"/>
        <v>2</v>
      </c>
      <c r="BK9" s="987">
        <f t="shared" si="3"/>
        <v>2</v>
      </c>
      <c r="BL9" s="987">
        <f t="shared" si="4"/>
        <v>3</v>
      </c>
      <c r="BM9" s="938"/>
      <c r="BN9" s="537"/>
      <c r="BO9" s="510"/>
      <c r="BP9" s="510"/>
      <c r="BQ9" s="510"/>
      <c r="BR9" s="510"/>
      <c r="BS9" s="938"/>
      <c r="BT9" s="557">
        <f t="shared" si="7"/>
        <v>5</v>
      </c>
      <c r="BU9" s="1001">
        <f t="shared" si="5"/>
        <v>2</v>
      </c>
      <c r="BV9" s="1001">
        <f t="shared" si="5"/>
        <v>2</v>
      </c>
      <c r="BW9" s="1001">
        <f t="shared" si="5"/>
        <v>2</v>
      </c>
      <c r="BX9" s="1001">
        <f t="shared" si="5"/>
        <v>3</v>
      </c>
      <c r="BY9" s="938"/>
      <c r="BZ9" s="799" t="str">
        <f t="shared" si="8"/>
        <v>-</v>
      </c>
      <c r="CA9" s="800" t="str">
        <f t="shared" si="6"/>
        <v>-</v>
      </c>
      <c r="CB9" s="800" t="str">
        <f t="shared" si="6"/>
        <v>-</v>
      </c>
      <c r="CC9" s="800" t="str">
        <f t="shared" si="6"/>
        <v>-</v>
      </c>
      <c r="CD9" s="800" t="str">
        <f t="shared" si="6"/>
        <v>-</v>
      </c>
      <c r="CE9" s="1017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5"/>
      <c r="C10" s="825"/>
      <c r="D10" s="589" t="s">
        <v>67</v>
      </c>
      <c r="E10" s="818" t="s">
        <v>68</v>
      </c>
      <c r="F10" s="904" t="s">
        <v>69</v>
      </c>
      <c r="G10" s="904" t="s">
        <v>70</v>
      </c>
      <c r="H10" s="904" t="s">
        <v>71</v>
      </c>
      <c r="I10" s="912" t="s">
        <v>72</v>
      </c>
      <c r="J10" s="912" t="s">
        <v>73</v>
      </c>
      <c r="K10" s="917"/>
      <c r="L10" s="547">
        <v>4</v>
      </c>
      <c r="M10" s="914">
        <v>3</v>
      </c>
      <c r="N10" s="914">
        <v>3</v>
      </c>
      <c r="O10" s="914">
        <v>3</v>
      </c>
      <c r="P10" s="914">
        <v>3</v>
      </c>
      <c r="Q10" s="939"/>
      <c r="R10" s="940">
        <v>5</v>
      </c>
      <c r="S10" s="941">
        <v>2</v>
      </c>
      <c r="T10" s="941">
        <v>2</v>
      </c>
      <c r="U10" s="941">
        <v>2</v>
      </c>
      <c r="V10" s="941">
        <v>2</v>
      </c>
      <c r="W10" s="942"/>
      <c r="X10" s="940"/>
      <c r="Y10" s="941"/>
      <c r="Z10" s="941"/>
      <c r="AA10" s="941"/>
      <c r="AB10" s="941"/>
      <c r="AC10" s="942"/>
      <c r="AD10" s="547"/>
      <c r="AE10" s="914"/>
      <c r="AF10" s="914"/>
      <c r="AG10" s="914"/>
      <c r="AH10" s="914"/>
      <c r="AI10" s="939"/>
      <c r="AJ10" s="547"/>
      <c r="AK10" s="914"/>
      <c r="AL10" s="914"/>
      <c r="AM10" s="914"/>
      <c r="AN10" s="914"/>
      <c r="AO10" s="939"/>
      <c r="AP10" s="549"/>
      <c r="AQ10" s="745"/>
      <c r="AR10" s="745"/>
      <c r="AS10" s="745"/>
      <c r="AT10" s="745"/>
      <c r="AU10" s="942"/>
      <c r="AV10" s="549"/>
      <c r="AW10" s="745"/>
      <c r="AX10" s="745"/>
      <c r="AY10" s="745"/>
      <c r="AZ10" s="745"/>
      <c r="BA10" s="942"/>
      <c r="BB10" s="549"/>
      <c r="BC10" s="745"/>
      <c r="BD10" s="745"/>
      <c r="BE10" s="745"/>
      <c r="BF10" s="745"/>
      <c r="BG10" s="942"/>
      <c r="BH10" s="568">
        <f t="shared" si="0"/>
        <v>4</v>
      </c>
      <c r="BI10" s="989">
        <f t="shared" si="1"/>
        <v>3</v>
      </c>
      <c r="BJ10" s="989">
        <f t="shared" si="2"/>
        <v>3</v>
      </c>
      <c r="BK10" s="989">
        <f t="shared" si="3"/>
        <v>3</v>
      </c>
      <c r="BL10" s="989">
        <f t="shared" si="4"/>
        <v>3</v>
      </c>
      <c r="BM10" s="942"/>
      <c r="BN10" s="548"/>
      <c r="BO10" s="519"/>
      <c r="BP10" s="519"/>
      <c r="BQ10" s="519"/>
      <c r="BR10" s="519"/>
      <c r="BS10" s="942"/>
      <c r="BT10" s="569">
        <f t="shared" si="7"/>
        <v>4</v>
      </c>
      <c r="BU10" s="1005">
        <f t="shared" si="5"/>
        <v>3</v>
      </c>
      <c r="BV10" s="1005">
        <f t="shared" si="5"/>
        <v>3</v>
      </c>
      <c r="BW10" s="1005">
        <f t="shared" si="5"/>
        <v>3</v>
      </c>
      <c r="BX10" s="1005">
        <f t="shared" si="5"/>
        <v>3</v>
      </c>
      <c r="BY10" s="942"/>
      <c r="BZ10" s="803" t="str">
        <f t="shared" si="8"/>
        <v>-</v>
      </c>
      <c r="CA10" s="804" t="str">
        <f t="shared" si="6"/>
        <v>-</v>
      </c>
      <c r="CB10" s="804" t="str">
        <f t="shared" si="6"/>
        <v>-</v>
      </c>
      <c r="CC10" s="804" t="str">
        <f t="shared" si="6"/>
        <v>-</v>
      </c>
      <c r="CD10" s="804" t="str">
        <f t="shared" si="6"/>
        <v>-</v>
      </c>
      <c r="CE10" s="1018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6" t="s">
        <v>74</v>
      </c>
      <c r="C11" s="576"/>
      <c r="D11" s="589" t="s">
        <v>24</v>
      </c>
      <c r="E11" s="818" t="s">
        <v>25</v>
      </c>
      <c r="F11" s="905" t="s">
        <v>75</v>
      </c>
      <c r="G11" s="905" t="s">
        <v>76</v>
      </c>
      <c r="H11" s="905" t="s">
        <v>77</v>
      </c>
      <c r="I11" s="902" t="s">
        <v>78</v>
      </c>
      <c r="J11" s="902" t="s">
        <v>79</v>
      </c>
      <c r="K11" s="918" t="s">
        <v>80</v>
      </c>
      <c r="L11" s="670">
        <v>4</v>
      </c>
      <c r="M11" s="671">
        <v>4</v>
      </c>
      <c r="N11" s="671">
        <v>6</v>
      </c>
      <c r="O11" s="671">
        <v>6</v>
      </c>
      <c r="P11" s="671">
        <v>2</v>
      </c>
      <c r="Q11" s="944">
        <v>3</v>
      </c>
      <c r="R11" s="931">
        <v>5</v>
      </c>
      <c r="S11" s="932">
        <v>10</v>
      </c>
      <c r="T11" s="932">
        <v>20</v>
      </c>
      <c r="U11" s="932">
        <v>10</v>
      </c>
      <c r="V11" s="932">
        <v>14</v>
      </c>
      <c r="W11" s="945">
        <v>5</v>
      </c>
      <c r="X11" s="931"/>
      <c r="Y11" s="932"/>
      <c r="Z11" s="932"/>
      <c r="AA11" s="932"/>
      <c r="AB11" s="932"/>
      <c r="AC11" s="945"/>
      <c r="AD11" s="670"/>
      <c r="AE11" s="671"/>
      <c r="AF11" s="671"/>
      <c r="AG11" s="671"/>
      <c r="AH11" s="671"/>
      <c r="AI11" s="944"/>
      <c r="AJ11" s="670">
        <v>1</v>
      </c>
      <c r="AK11" s="671"/>
      <c r="AL11" s="671"/>
      <c r="AM11" s="671"/>
      <c r="AN11" s="671"/>
      <c r="AO11" s="944"/>
      <c r="AP11" s="972">
        <v>1</v>
      </c>
      <c r="AQ11" s="973"/>
      <c r="AR11" s="973"/>
      <c r="AS11" s="973"/>
      <c r="AT11" s="973">
        <v>2</v>
      </c>
      <c r="AU11" s="976"/>
      <c r="AV11" s="972">
        <v>1</v>
      </c>
      <c r="AW11" s="973">
        <v>4</v>
      </c>
      <c r="AX11" s="973">
        <v>1</v>
      </c>
      <c r="AY11" s="973">
        <v>3</v>
      </c>
      <c r="AZ11" s="973">
        <v>2</v>
      </c>
      <c r="BA11" s="976"/>
      <c r="BB11" s="972">
        <v>0.12</v>
      </c>
      <c r="BC11" s="973">
        <v>0.06</v>
      </c>
      <c r="BD11" s="973">
        <v>0.02</v>
      </c>
      <c r="BE11" s="973">
        <v>0.05</v>
      </c>
      <c r="BF11" s="973">
        <v>0.1</v>
      </c>
      <c r="BG11" s="976"/>
      <c r="BH11" s="990">
        <f t="shared" si="0"/>
        <v>4</v>
      </c>
      <c r="BI11" s="766">
        <f t="shared" si="1"/>
        <v>4</v>
      </c>
      <c r="BJ11" s="766">
        <f t="shared" si="2"/>
        <v>6</v>
      </c>
      <c r="BK11" s="766">
        <f t="shared" si="3"/>
        <v>6</v>
      </c>
      <c r="BL11" s="766">
        <f t="shared" si="4"/>
        <v>2</v>
      </c>
      <c r="BM11" s="995">
        <f>IF($A$1="补货",Q11+W11+AC11,Q11)</f>
        <v>3</v>
      </c>
      <c r="BN11" s="956"/>
      <c r="BO11" s="957"/>
      <c r="BP11" s="957"/>
      <c r="BQ11" s="957"/>
      <c r="BR11" s="957"/>
      <c r="BS11" s="945"/>
      <c r="BT11" s="765">
        <f t="shared" si="7"/>
        <v>4</v>
      </c>
      <c r="BU11" s="781">
        <f t="shared" si="5"/>
        <v>4</v>
      </c>
      <c r="BV11" s="781">
        <f t="shared" si="5"/>
        <v>6</v>
      </c>
      <c r="BW11" s="781">
        <f t="shared" si="5"/>
        <v>6</v>
      </c>
      <c r="BX11" s="781">
        <f t="shared" si="5"/>
        <v>2</v>
      </c>
      <c r="BY11" s="1006">
        <f t="shared" si="5"/>
        <v>3</v>
      </c>
      <c r="BZ11" s="999">
        <f t="shared" si="8"/>
        <v>233.333333333333</v>
      </c>
      <c r="CA11" s="1000">
        <f t="shared" si="6"/>
        <v>466.666666666667</v>
      </c>
      <c r="CB11" s="1000">
        <f t="shared" si="6"/>
        <v>2100</v>
      </c>
      <c r="CC11" s="1000">
        <f t="shared" si="6"/>
        <v>840</v>
      </c>
      <c r="CD11" s="1000">
        <f t="shared" si="6"/>
        <v>140</v>
      </c>
      <c r="CE11" s="1019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1"/>
      <c r="C12" s="821"/>
      <c r="D12" s="589" t="s">
        <v>38</v>
      </c>
      <c r="E12" s="818" t="s">
        <v>39</v>
      </c>
      <c r="F12" s="904" t="s">
        <v>81</v>
      </c>
      <c r="G12" s="904" t="s">
        <v>82</v>
      </c>
      <c r="H12" s="904" t="s">
        <v>83</v>
      </c>
      <c r="I12" s="912" t="s">
        <v>84</v>
      </c>
      <c r="J12" s="912" t="s">
        <v>85</v>
      </c>
      <c r="K12" s="919" t="s">
        <v>86</v>
      </c>
      <c r="L12" s="547">
        <v>7</v>
      </c>
      <c r="M12" s="914">
        <v>5</v>
      </c>
      <c r="N12" s="914">
        <v>7</v>
      </c>
      <c r="O12" s="914">
        <v>3</v>
      </c>
      <c r="P12" s="914">
        <v>2</v>
      </c>
      <c r="Q12" s="946">
        <v>4</v>
      </c>
      <c r="R12" s="947">
        <v>15</v>
      </c>
      <c r="S12" s="948">
        <v>15</v>
      </c>
      <c r="T12" s="948">
        <v>10</v>
      </c>
      <c r="U12" s="948">
        <v>13</v>
      </c>
      <c r="V12" s="948">
        <v>8</v>
      </c>
      <c r="W12" s="949">
        <v>10</v>
      </c>
      <c r="X12" s="947"/>
      <c r="Y12" s="948"/>
      <c r="Z12" s="948"/>
      <c r="AA12" s="948"/>
      <c r="AB12" s="948"/>
      <c r="AC12" s="949"/>
      <c r="AD12" s="547"/>
      <c r="AE12" s="914"/>
      <c r="AF12" s="914"/>
      <c r="AG12" s="914"/>
      <c r="AH12" s="914"/>
      <c r="AI12" s="946"/>
      <c r="AJ12" s="547"/>
      <c r="AK12" s="914"/>
      <c r="AL12" s="914"/>
      <c r="AM12" s="914"/>
      <c r="AN12" s="914">
        <v>2</v>
      </c>
      <c r="AO12" s="946"/>
      <c r="AP12" s="977"/>
      <c r="AQ12" s="978">
        <v>2</v>
      </c>
      <c r="AR12" s="978"/>
      <c r="AS12" s="978"/>
      <c r="AT12" s="978">
        <v>3</v>
      </c>
      <c r="AU12" s="979"/>
      <c r="AV12" s="977"/>
      <c r="AW12" s="978">
        <v>2</v>
      </c>
      <c r="AX12" s="978">
        <v>1</v>
      </c>
      <c r="AY12" s="978">
        <v>1</v>
      </c>
      <c r="AZ12" s="978">
        <v>3</v>
      </c>
      <c r="BA12" s="979"/>
      <c r="BB12" s="977"/>
      <c r="BC12" s="978">
        <v>0.1</v>
      </c>
      <c r="BD12" s="978">
        <v>0.02</v>
      </c>
      <c r="BE12" s="978">
        <v>0.02</v>
      </c>
      <c r="BF12" s="978">
        <v>0.29</v>
      </c>
      <c r="BG12" s="979"/>
      <c r="BH12" s="769">
        <f t="shared" si="0"/>
        <v>7</v>
      </c>
      <c r="BI12" s="770">
        <f t="shared" si="1"/>
        <v>5</v>
      </c>
      <c r="BJ12" s="770">
        <f t="shared" si="2"/>
        <v>7</v>
      </c>
      <c r="BK12" s="770">
        <f t="shared" si="3"/>
        <v>3</v>
      </c>
      <c r="BL12" s="770">
        <f t="shared" si="4"/>
        <v>2</v>
      </c>
      <c r="BM12" s="996">
        <f>IF($A$1="补货",Q12+W12+AC12,Q12)</f>
        <v>4</v>
      </c>
      <c r="BN12" s="962"/>
      <c r="BO12" s="963"/>
      <c r="BP12" s="963"/>
      <c r="BQ12" s="963"/>
      <c r="BR12" s="963"/>
      <c r="BS12" s="949"/>
      <c r="BT12" s="784">
        <f t="shared" si="7"/>
        <v>7</v>
      </c>
      <c r="BU12" s="785">
        <f t="shared" si="5"/>
        <v>5</v>
      </c>
      <c r="BV12" s="785">
        <f t="shared" si="5"/>
        <v>7</v>
      </c>
      <c r="BW12" s="785">
        <f t="shared" si="5"/>
        <v>3</v>
      </c>
      <c r="BX12" s="785">
        <f t="shared" si="5"/>
        <v>2</v>
      </c>
      <c r="BY12" s="1007">
        <f t="shared" si="5"/>
        <v>4</v>
      </c>
      <c r="BZ12" s="1008" t="str">
        <f t="shared" si="8"/>
        <v>-</v>
      </c>
      <c r="CA12" s="1009">
        <f t="shared" si="6"/>
        <v>350</v>
      </c>
      <c r="CB12" s="1009">
        <f t="shared" si="6"/>
        <v>2450</v>
      </c>
      <c r="CC12" s="1009">
        <f t="shared" si="6"/>
        <v>1050</v>
      </c>
      <c r="CD12" s="1009">
        <f t="shared" si="6"/>
        <v>48.2758620689655</v>
      </c>
      <c r="CE12" s="1020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6" t="s">
        <v>87</v>
      </c>
      <c r="C13" s="576"/>
      <c r="D13" s="589" t="s">
        <v>24</v>
      </c>
      <c r="E13" s="818" t="s">
        <v>25</v>
      </c>
      <c r="F13" s="905" t="s">
        <v>88</v>
      </c>
      <c r="G13" s="905" t="s">
        <v>89</v>
      </c>
      <c r="H13" s="905" t="s">
        <v>90</v>
      </c>
      <c r="I13" s="905" t="s">
        <v>91</v>
      </c>
      <c r="J13" s="905" t="s">
        <v>92</v>
      </c>
      <c r="K13" s="915"/>
      <c r="L13" s="670">
        <v>2</v>
      </c>
      <c r="M13" s="671">
        <v>5</v>
      </c>
      <c r="N13" s="671">
        <v>4</v>
      </c>
      <c r="O13" s="671">
        <v>8</v>
      </c>
      <c r="P13" s="671">
        <v>4</v>
      </c>
      <c r="Q13" s="930"/>
      <c r="R13" s="931">
        <v>70</v>
      </c>
      <c r="S13" s="932">
        <v>39</v>
      </c>
      <c r="T13" s="932">
        <v>22</v>
      </c>
      <c r="U13" s="932">
        <v>5</v>
      </c>
      <c r="V13" s="932">
        <v>13</v>
      </c>
      <c r="W13" s="933"/>
      <c r="X13" s="931"/>
      <c r="Y13" s="932"/>
      <c r="Z13" s="932"/>
      <c r="AA13" s="932"/>
      <c r="AB13" s="932"/>
      <c r="AC13" s="933"/>
      <c r="AD13" s="670">
        <v>1</v>
      </c>
      <c r="AE13" s="671">
        <v>1</v>
      </c>
      <c r="AF13" s="671"/>
      <c r="AG13" s="671"/>
      <c r="AH13" s="671"/>
      <c r="AI13" s="930"/>
      <c r="AJ13" s="670">
        <v>2</v>
      </c>
      <c r="AK13" s="671">
        <v>2</v>
      </c>
      <c r="AL13" s="671">
        <v>1</v>
      </c>
      <c r="AM13" s="969"/>
      <c r="AN13" s="969">
        <v>2</v>
      </c>
      <c r="AO13" s="930"/>
      <c r="AP13" s="972">
        <v>5</v>
      </c>
      <c r="AQ13" s="973">
        <v>5</v>
      </c>
      <c r="AR13" s="973">
        <v>1</v>
      </c>
      <c r="AS13" s="980"/>
      <c r="AT13" s="980">
        <v>2</v>
      </c>
      <c r="AU13" s="933"/>
      <c r="AV13" s="972">
        <v>8</v>
      </c>
      <c r="AW13" s="973">
        <v>5</v>
      </c>
      <c r="AX13" s="973">
        <v>2</v>
      </c>
      <c r="AY13" s="980">
        <v>2</v>
      </c>
      <c r="AZ13" s="980">
        <v>2</v>
      </c>
      <c r="BA13" s="933"/>
      <c r="BB13" s="972">
        <v>0.59</v>
      </c>
      <c r="BC13" s="973">
        <v>0.54</v>
      </c>
      <c r="BD13" s="973">
        <v>0.14</v>
      </c>
      <c r="BE13" s="973">
        <v>0.03</v>
      </c>
      <c r="BF13" s="973">
        <v>0.24</v>
      </c>
      <c r="BG13" s="933"/>
      <c r="BH13" s="990">
        <f t="shared" si="0"/>
        <v>2</v>
      </c>
      <c r="BI13" s="766">
        <f t="shared" si="1"/>
        <v>5</v>
      </c>
      <c r="BJ13" s="766">
        <f t="shared" si="2"/>
        <v>4</v>
      </c>
      <c r="BK13" s="766">
        <f t="shared" si="3"/>
        <v>8</v>
      </c>
      <c r="BL13" s="766">
        <f t="shared" si="4"/>
        <v>4</v>
      </c>
      <c r="BM13" s="933"/>
      <c r="BN13" s="956">
        <v>2</v>
      </c>
      <c r="BO13" s="957"/>
      <c r="BP13" s="957"/>
      <c r="BQ13" s="957"/>
      <c r="BR13" s="957"/>
      <c r="BS13" s="933"/>
      <c r="BT13" s="765">
        <f t="shared" si="7"/>
        <v>4</v>
      </c>
      <c r="BU13" s="781">
        <f t="shared" si="5"/>
        <v>5</v>
      </c>
      <c r="BV13" s="781">
        <f t="shared" si="5"/>
        <v>4</v>
      </c>
      <c r="BW13" s="781">
        <f t="shared" ref="BW13:BW15" si="9">BK13+BQ13</f>
        <v>8</v>
      </c>
      <c r="BX13" s="781">
        <f t="shared" ref="BX13:BX15" si="10">BL13+BR13</f>
        <v>4</v>
      </c>
      <c r="BY13" s="933"/>
      <c r="BZ13" s="999">
        <f t="shared" si="8"/>
        <v>47.4576271186441</v>
      </c>
      <c r="CA13" s="1000">
        <f t="shared" si="6"/>
        <v>64.8148148148148</v>
      </c>
      <c r="CB13" s="1000">
        <f t="shared" si="6"/>
        <v>200</v>
      </c>
      <c r="CC13" s="1000">
        <f t="shared" ref="CC13:CC15" si="11">IF(BE13&lt;&gt;0,BW13/BE13*7,"-")</f>
        <v>1866.66666666667</v>
      </c>
      <c r="CD13" s="1000">
        <f t="shared" ref="CD13:CD15" si="12">IF(BF13&lt;&gt;0,BX13/BF13*7,"-")</f>
        <v>116.666666666667</v>
      </c>
      <c r="CE13" s="1016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1"/>
      <c r="C14" s="821"/>
      <c r="D14" s="589" t="s">
        <v>31</v>
      </c>
      <c r="E14" s="818" t="s">
        <v>32</v>
      </c>
      <c r="F14" s="906" t="s">
        <v>93</v>
      </c>
      <c r="G14" s="906" t="s">
        <v>94</v>
      </c>
      <c r="H14" s="906" t="s">
        <v>95</v>
      </c>
      <c r="I14" s="906" t="s">
        <v>96</v>
      </c>
      <c r="J14" s="906" t="s">
        <v>97</v>
      </c>
      <c r="K14" s="916"/>
      <c r="L14" s="536">
        <v>10</v>
      </c>
      <c r="M14" s="911">
        <v>3</v>
      </c>
      <c r="N14" s="911">
        <v>7</v>
      </c>
      <c r="O14" s="911">
        <v>3</v>
      </c>
      <c r="P14" s="911">
        <v>4</v>
      </c>
      <c r="Q14" s="934"/>
      <c r="R14" s="943">
        <v>65</v>
      </c>
      <c r="S14" s="936">
        <v>57</v>
      </c>
      <c r="T14" s="936">
        <v>15</v>
      </c>
      <c r="U14" s="936">
        <v>17</v>
      </c>
      <c r="V14" s="936">
        <v>13</v>
      </c>
      <c r="W14" s="938"/>
      <c r="X14" s="943"/>
      <c r="Y14" s="936"/>
      <c r="Z14" s="936"/>
      <c r="AA14" s="936"/>
      <c r="AB14" s="936"/>
      <c r="AC14" s="938"/>
      <c r="AD14" s="536">
        <v>1</v>
      </c>
      <c r="AE14" s="911">
        <v>1</v>
      </c>
      <c r="AF14" s="911"/>
      <c r="AG14" s="911"/>
      <c r="AH14" s="911"/>
      <c r="AI14" s="934"/>
      <c r="AJ14" s="536">
        <v>3</v>
      </c>
      <c r="AK14" s="911">
        <v>1</v>
      </c>
      <c r="AL14" s="911">
        <v>1</v>
      </c>
      <c r="AM14" s="970"/>
      <c r="AN14" s="970"/>
      <c r="AO14" s="934"/>
      <c r="AP14" s="538">
        <v>5</v>
      </c>
      <c r="AQ14" s="740">
        <v>3</v>
      </c>
      <c r="AR14" s="740">
        <v>3</v>
      </c>
      <c r="AS14" s="981"/>
      <c r="AT14" s="981"/>
      <c r="AU14" s="938"/>
      <c r="AV14" s="538">
        <v>8</v>
      </c>
      <c r="AW14" s="740">
        <v>4</v>
      </c>
      <c r="AX14" s="740">
        <v>3</v>
      </c>
      <c r="AY14" s="981"/>
      <c r="AZ14" s="981"/>
      <c r="BA14" s="938"/>
      <c r="BB14" s="538">
        <v>0.66</v>
      </c>
      <c r="BC14" s="740">
        <v>0.74</v>
      </c>
      <c r="BD14" s="740">
        <v>0.22</v>
      </c>
      <c r="BE14" s="740"/>
      <c r="BF14" s="740"/>
      <c r="BG14" s="938"/>
      <c r="BH14" s="556">
        <f t="shared" si="0"/>
        <v>10</v>
      </c>
      <c r="BI14" s="987">
        <f t="shared" si="1"/>
        <v>3</v>
      </c>
      <c r="BJ14" s="987">
        <f t="shared" si="2"/>
        <v>7</v>
      </c>
      <c r="BK14" s="987">
        <f t="shared" si="3"/>
        <v>3</v>
      </c>
      <c r="BL14" s="987">
        <f t="shared" si="4"/>
        <v>4</v>
      </c>
      <c r="BM14" s="938"/>
      <c r="BN14" s="537"/>
      <c r="BO14" s="510">
        <v>2</v>
      </c>
      <c r="BP14" s="510"/>
      <c r="BQ14" s="510"/>
      <c r="BR14" s="510"/>
      <c r="BS14" s="938"/>
      <c r="BT14" s="557">
        <f t="shared" si="7"/>
        <v>10</v>
      </c>
      <c r="BU14" s="1001">
        <f t="shared" si="5"/>
        <v>5</v>
      </c>
      <c r="BV14" s="1001">
        <f t="shared" si="5"/>
        <v>7</v>
      </c>
      <c r="BW14" s="1001">
        <f t="shared" si="9"/>
        <v>3</v>
      </c>
      <c r="BX14" s="1001">
        <f t="shared" si="10"/>
        <v>4</v>
      </c>
      <c r="BY14" s="938"/>
      <c r="BZ14" s="799">
        <f t="shared" si="8"/>
        <v>106.060606060606</v>
      </c>
      <c r="CA14" s="800">
        <f t="shared" si="6"/>
        <v>47.2972972972973</v>
      </c>
      <c r="CB14" s="800">
        <f t="shared" si="6"/>
        <v>222.727272727273</v>
      </c>
      <c r="CC14" s="800" t="str">
        <f t="shared" si="11"/>
        <v>-</v>
      </c>
      <c r="CD14" s="800" t="str">
        <f t="shared" si="12"/>
        <v>-</v>
      </c>
      <c r="CE14" s="1017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5"/>
      <c r="C15" s="825"/>
      <c r="D15" s="589" t="s">
        <v>38</v>
      </c>
      <c r="E15" s="818" t="s">
        <v>39</v>
      </c>
      <c r="F15" s="904" t="s">
        <v>98</v>
      </c>
      <c r="G15" s="904" t="s">
        <v>99</v>
      </c>
      <c r="H15" s="904" t="s">
        <v>100</v>
      </c>
      <c r="I15" s="904" t="s">
        <v>101</v>
      </c>
      <c r="J15" s="904" t="s">
        <v>102</v>
      </c>
      <c r="K15" s="917"/>
      <c r="L15" s="547">
        <v>10</v>
      </c>
      <c r="M15" s="914">
        <v>5</v>
      </c>
      <c r="N15" s="914">
        <v>10</v>
      </c>
      <c r="O15" s="914">
        <v>9</v>
      </c>
      <c r="P15" s="914">
        <v>3</v>
      </c>
      <c r="Q15" s="939"/>
      <c r="R15" s="940">
        <v>70</v>
      </c>
      <c r="S15" s="941">
        <v>73</v>
      </c>
      <c r="T15" s="941">
        <v>45</v>
      </c>
      <c r="U15" s="941">
        <v>10</v>
      </c>
      <c r="V15" s="941">
        <v>17</v>
      </c>
      <c r="W15" s="942"/>
      <c r="X15" s="940"/>
      <c r="Y15" s="941"/>
      <c r="Z15" s="941"/>
      <c r="AA15" s="941"/>
      <c r="AB15" s="941"/>
      <c r="AC15" s="942"/>
      <c r="AD15" s="547">
        <v>1</v>
      </c>
      <c r="AE15" s="914"/>
      <c r="AF15" s="914"/>
      <c r="AG15" s="914"/>
      <c r="AH15" s="914"/>
      <c r="AI15" s="939"/>
      <c r="AJ15" s="547">
        <v>6</v>
      </c>
      <c r="AK15" s="914">
        <v>4</v>
      </c>
      <c r="AL15" s="914"/>
      <c r="AM15" s="971"/>
      <c r="AN15" s="971"/>
      <c r="AO15" s="939"/>
      <c r="AP15" s="549">
        <v>12</v>
      </c>
      <c r="AQ15" s="745">
        <v>6</v>
      </c>
      <c r="AR15" s="745">
        <v>1</v>
      </c>
      <c r="AS15" s="982"/>
      <c r="AT15" s="982"/>
      <c r="AU15" s="942"/>
      <c r="AV15" s="549">
        <v>19</v>
      </c>
      <c r="AW15" s="745">
        <v>13</v>
      </c>
      <c r="AX15" s="745">
        <v>1</v>
      </c>
      <c r="AY15" s="982">
        <v>1</v>
      </c>
      <c r="AZ15" s="982"/>
      <c r="BA15" s="942"/>
      <c r="BB15" s="549">
        <v>1.29</v>
      </c>
      <c r="BC15" s="745">
        <v>0.69</v>
      </c>
      <c r="BD15" s="745">
        <v>0.05</v>
      </c>
      <c r="BE15" s="745">
        <v>0.02</v>
      </c>
      <c r="BF15" s="745"/>
      <c r="BG15" s="942"/>
      <c r="BH15" s="568">
        <f t="shared" si="0"/>
        <v>10</v>
      </c>
      <c r="BI15" s="989">
        <f t="shared" si="1"/>
        <v>5</v>
      </c>
      <c r="BJ15" s="989">
        <f t="shared" si="2"/>
        <v>10</v>
      </c>
      <c r="BK15" s="989">
        <f t="shared" si="3"/>
        <v>9</v>
      </c>
      <c r="BL15" s="989">
        <f t="shared" si="4"/>
        <v>3</v>
      </c>
      <c r="BM15" s="942"/>
      <c r="BN15" s="548"/>
      <c r="BO15" s="519"/>
      <c r="BP15" s="519"/>
      <c r="BQ15" s="519"/>
      <c r="BR15" s="519"/>
      <c r="BS15" s="942"/>
      <c r="BT15" s="569">
        <f t="shared" si="7"/>
        <v>10</v>
      </c>
      <c r="BU15" s="1005">
        <f t="shared" si="5"/>
        <v>5</v>
      </c>
      <c r="BV15" s="1005">
        <f t="shared" si="5"/>
        <v>10</v>
      </c>
      <c r="BW15" s="1005">
        <f t="shared" si="9"/>
        <v>9</v>
      </c>
      <c r="BX15" s="1005">
        <f t="shared" si="10"/>
        <v>3</v>
      </c>
      <c r="BY15" s="942"/>
      <c r="BZ15" s="803">
        <f t="shared" si="8"/>
        <v>54.2635658914729</v>
      </c>
      <c r="CA15" s="804">
        <f t="shared" si="6"/>
        <v>50.7246376811594</v>
      </c>
      <c r="CB15" s="804">
        <f t="shared" si="6"/>
        <v>1400</v>
      </c>
      <c r="CC15" s="804">
        <f t="shared" si="11"/>
        <v>3150</v>
      </c>
      <c r="CD15" s="804" t="str">
        <f t="shared" si="12"/>
        <v>-</v>
      </c>
      <c r="CE15" s="1018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6" t="s">
        <v>103</v>
      </c>
      <c r="C16" s="576"/>
      <c r="D16" s="589" t="s">
        <v>24</v>
      </c>
      <c r="E16" s="818" t="s">
        <v>25</v>
      </c>
      <c r="F16" s="905" t="s">
        <v>104</v>
      </c>
      <c r="G16" s="905" t="s">
        <v>105</v>
      </c>
      <c r="H16" s="905" t="s">
        <v>106</v>
      </c>
      <c r="I16" s="905" t="s">
        <v>107</v>
      </c>
      <c r="J16" s="905" t="s">
        <v>108</v>
      </c>
      <c r="K16" s="915"/>
      <c r="L16" s="670">
        <v>4</v>
      </c>
      <c r="M16" s="671">
        <v>5</v>
      </c>
      <c r="N16" s="671">
        <v>4</v>
      </c>
      <c r="O16" s="671">
        <v>4</v>
      </c>
      <c r="P16" s="671">
        <v>5</v>
      </c>
      <c r="Q16" s="930"/>
      <c r="R16" s="931">
        <v>22</v>
      </c>
      <c r="S16" s="932">
        <v>20</v>
      </c>
      <c r="T16" s="932">
        <v>10</v>
      </c>
      <c r="U16" s="932">
        <v>13</v>
      </c>
      <c r="V16" s="932">
        <v>7</v>
      </c>
      <c r="W16" s="933"/>
      <c r="X16" s="931"/>
      <c r="Y16" s="932"/>
      <c r="Z16" s="932"/>
      <c r="AA16" s="932"/>
      <c r="AB16" s="932"/>
      <c r="AC16" s="933"/>
      <c r="AD16" s="670"/>
      <c r="AE16" s="671"/>
      <c r="AF16" s="671"/>
      <c r="AG16" s="671"/>
      <c r="AH16" s="671"/>
      <c r="AI16" s="930"/>
      <c r="AJ16" s="670"/>
      <c r="AK16" s="671"/>
      <c r="AL16" s="671"/>
      <c r="AM16" s="671"/>
      <c r="AN16" s="671"/>
      <c r="AO16" s="930"/>
      <c r="AP16" s="972">
        <v>1</v>
      </c>
      <c r="AQ16" s="973"/>
      <c r="AR16" s="973"/>
      <c r="AS16" s="973"/>
      <c r="AT16" s="973"/>
      <c r="AU16" s="933"/>
      <c r="AV16" s="972">
        <v>1</v>
      </c>
      <c r="AW16" s="973"/>
      <c r="AX16" s="973"/>
      <c r="AY16" s="973"/>
      <c r="AZ16" s="973"/>
      <c r="BA16" s="933"/>
      <c r="BB16" s="972">
        <v>0.05</v>
      </c>
      <c r="BC16" s="973"/>
      <c r="BD16" s="973"/>
      <c r="BE16" s="973"/>
      <c r="BF16" s="973"/>
      <c r="BG16" s="933"/>
      <c r="BH16" s="765">
        <f t="shared" si="0"/>
        <v>4</v>
      </c>
      <c r="BI16" s="766">
        <f t="shared" si="1"/>
        <v>5</v>
      </c>
      <c r="BJ16" s="766">
        <f t="shared" si="2"/>
        <v>4</v>
      </c>
      <c r="BK16" s="766">
        <f t="shared" si="3"/>
        <v>4</v>
      </c>
      <c r="BL16" s="766">
        <f t="shared" si="4"/>
        <v>5</v>
      </c>
      <c r="BM16" s="933"/>
      <c r="BN16" s="956"/>
      <c r="BO16" s="957"/>
      <c r="BP16" s="957"/>
      <c r="BQ16" s="957"/>
      <c r="BR16" s="957"/>
      <c r="BS16" s="933"/>
      <c r="BT16" s="765">
        <f t="shared" si="7"/>
        <v>4</v>
      </c>
      <c r="BU16" s="781">
        <f t="shared" si="5"/>
        <v>5</v>
      </c>
      <c r="BV16" s="781">
        <f t="shared" si="5"/>
        <v>4</v>
      </c>
      <c r="BW16" s="781">
        <f t="shared" si="5"/>
        <v>4</v>
      </c>
      <c r="BX16" s="781">
        <f t="shared" si="5"/>
        <v>5</v>
      </c>
      <c r="BY16" s="933"/>
      <c r="BZ16" s="999">
        <f t="shared" si="8"/>
        <v>560</v>
      </c>
      <c r="CA16" s="1000" t="str">
        <f t="shared" si="6"/>
        <v>-</v>
      </c>
      <c r="CB16" s="1000" t="str">
        <f t="shared" si="6"/>
        <v>-</v>
      </c>
      <c r="CC16" s="1000" t="str">
        <f t="shared" si="6"/>
        <v>-</v>
      </c>
      <c r="CD16" s="1000" t="str">
        <f t="shared" si="6"/>
        <v>-</v>
      </c>
      <c r="CE16" s="1016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1"/>
      <c r="C17" s="821"/>
      <c r="D17" s="589" t="s">
        <v>38</v>
      </c>
      <c r="E17" s="818" t="s">
        <v>39</v>
      </c>
      <c r="F17" s="906" t="s">
        <v>109</v>
      </c>
      <c r="G17" s="906" t="s">
        <v>110</v>
      </c>
      <c r="H17" s="906" t="s">
        <v>111</v>
      </c>
      <c r="I17" s="906" t="s">
        <v>112</v>
      </c>
      <c r="J17" s="906" t="s">
        <v>113</v>
      </c>
      <c r="K17" s="916"/>
      <c r="L17" s="536">
        <v>5</v>
      </c>
      <c r="M17" s="911">
        <v>8</v>
      </c>
      <c r="N17" s="911">
        <v>3</v>
      </c>
      <c r="O17" s="911">
        <v>6</v>
      </c>
      <c r="P17" s="911">
        <v>10</v>
      </c>
      <c r="Q17" s="934"/>
      <c r="R17" s="943">
        <v>30</v>
      </c>
      <c r="S17" s="936">
        <v>40</v>
      </c>
      <c r="T17" s="936">
        <v>25</v>
      </c>
      <c r="U17" s="936">
        <v>20</v>
      </c>
      <c r="V17" s="936">
        <v>5</v>
      </c>
      <c r="W17" s="938"/>
      <c r="X17" s="943"/>
      <c r="Y17" s="936"/>
      <c r="Z17" s="936"/>
      <c r="AA17" s="936"/>
      <c r="AB17" s="936"/>
      <c r="AC17" s="938"/>
      <c r="AD17" s="536"/>
      <c r="AE17" s="911"/>
      <c r="AF17" s="911"/>
      <c r="AG17" s="911"/>
      <c r="AH17" s="911"/>
      <c r="AI17" s="934"/>
      <c r="AJ17" s="536"/>
      <c r="AK17" s="911">
        <v>1</v>
      </c>
      <c r="AL17" s="911">
        <v>1</v>
      </c>
      <c r="AM17" s="911"/>
      <c r="AN17" s="911"/>
      <c r="AO17" s="934"/>
      <c r="AP17" s="538"/>
      <c r="AQ17" s="740">
        <v>1</v>
      </c>
      <c r="AR17" s="740">
        <v>2</v>
      </c>
      <c r="AS17" s="740">
        <v>1</v>
      </c>
      <c r="AT17" s="740"/>
      <c r="AU17" s="938"/>
      <c r="AV17" s="538"/>
      <c r="AW17" s="740">
        <v>2</v>
      </c>
      <c r="AX17" s="740">
        <v>4</v>
      </c>
      <c r="AY17" s="740">
        <v>2</v>
      </c>
      <c r="AZ17" s="740"/>
      <c r="BA17" s="938"/>
      <c r="BB17" s="538"/>
      <c r="BC17" s="740">
        <v>0.14</v>
      </c>
      <c r="BD17" s="740">
        <v>0.2</v>
      </c>
      <c r="BE17" s="740">
        <v>0.07</v>
      </c>
      <c r="BF17" s="740"/>
      <c r="BG17" s="938"/>
      <c r="BH17" s="556">
        <f t="shared" si="0"/>
        <v>5</v>
      </c>
      <c r="BI17" s="987">
        <f t="shared" si="1"/>
        <v>8</v>
      </c>
      <c r="BJ17" s="987">
        <f t="shared" si="2"/>
        <v>3</v>
      </c>
      <c r="BK17" s="987">
        <f t="shared" si="3"/>
        <v>6</v>
      </c>
      <c r="BL17" s="987">
        <f t="shared" si="4"/>
        <v>10</v>
      </c>
      <c r="BM17" s="938"/>
      <c r="BN17" s="537"/>
      <c r="BO17" s="510"/>
      <c r="BP17" s="510"/>
      <c r="BQ17" s="510"/>
      <c r="BR17" s="510"/>
      <c r="BS17" s="938"/>
      <c r="BT17" s="557">
        <f t="shared" si="7"/>
        <v>5</v>
      </c>
      <c r="BU17" s="1001">
        <f t="shared" si="5"/>
        <v>8</v>
      </c>
      <c r="BV17" s="1001">
        <f t="shared" si="5"/>
        <v>3</v>
      </c>
      <c r="BW17" s="1001">
        <f t="shared" si="5"/>
        <v>6</v>
      </c>
      <c r="BX17" s="1001">
        <f t="shared" si="5"/>
        <v>10</v>
      </c>
      <c r="BY17" s="938"/>
      <c r="BZ17" s="799" t="str">
        <f t="shared" si="8"/>
        <v>-</v>
      </c>
      <c r="CA17" s="800">
        <f t="shared" si="6"/>
        <v>400</v>
      </c>
      <c r="CB17" s="800">
        <f t="shared" si="6"/>
        <v>105</v>
      </c>
      <c r="CC17" s="800">
        <f t="shared" si="6"/>
        <v>600</v>
      </c>
      <c r="CD17" s="800" t="str">
        <f t="shared" si="6"/>
        <v>-</v>
      </c>
      <c r="CE17" s="1017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5"/>
      <c r="C18" s="825"/>
      <c r="D18" s="589" t="s">
        <v>31</v>
      </c>
      <c r="E18" s="818" t="s">
        <v>32</v>
      </c>
      <c r="F18" s="904" t="s">
        <v>114</v>
      </c>
      <c r="G18" s="904" t="s">
        <v>115</v>
      </c>
      <c r="H18" s="904" t="s">
        <v>116</v>
      </c>
      <c r="I18" s="904" t="s">
        <v>117</v>
      </c>
      <c r="J18" s="904" t="s">
        <v>118</v>
      </c>
      <c r="K18" s="917"/>
      <c r="L18" s="539">
        <v>4</v>
      </c>
      <c r="M18" s="920">
        <v>12</v>
      </c>
      <c r="N18" s="920">
        <v>4</v>
      </c>
      <c r="O18" s="920">
        <v>4</v>
      </c>
      <c r="P18" s="920">
        <v>3</v>
      </c>
      <c r="Q18" s="950"/>
      <c r="R18" s="951">
        <v>24</v>
      </c>
      <c r="S18" s="952">
        <v>20</v>
      </c>
      <c r="T18" s="952">
        <v>20</v>
      </c>
      <c r="U18" s="952">
        <v>18</v>
      </c>
      <c r="V18" s="952">
        <v>20</v>
      </c>
      <c r="W18" s="953"/>
      <c r="X18" s="951"/>
      <c r="Y18" s="952"/>
      <c r="Z18" s="952"/>
      <c r="AA18" s="952"/>
      <c r="AB18" s="952"/>
      <c r="AC18" s="953"/>
      <c r="AD18" s="539"/>
      <c r="AE18" s="920"/>
      <c r="AF18" s="920"/>
      <c r="AG18" s="920"/>
      <c r="AH18" s="920"/>
      <c r="AI18" s="950"/>
      <c r="AJ18" s="539"/>
      <c r="AK18" s="920"/>
      <c r="AL18" s="920"/>
      <c r="AM18" s="920"/>
      <c r="AN18" s="920"/>
      <c r="AO18" s="950"/>
      <c r="AP18" s="541"/>
      <c r="AQ18" s="755"/>
      <c r="AR18" s="755"/>
      <c r="AS18" s="755"/>
      <c r="AT18" s="755"/>
      <c r="AU18" s="953"/>
      <c r="AV18" s="541"/>
      <c r="AW18" s="755"/>
      <c r="AX18" s="755">
        <v>1</v>
      </c>
      <c r="AY18" s="755"/>
      <c r="AZ18" s="755"/>
      <c r="BA18" s="953"/>
      <c r="BB18" s="541"/>
      <c r="BC18" s="755"/>
      <c r="BD18" s="755">
        <v>0.02</v>
      </c>
      <c r="BE18" s="755"/>
      <c r="BF18" s="755"/>
      <c r="BG18" s="953"/>
      <c r="BH18" s="559">
        <f t="shared" si="0"/>
        <v>4</v>
      </c>
      <c r="BI18" s="991">
        <f t="shared" si="1"/>
        <v>12</v>
      </c>
      <c r="BJ18" s="991">
        <f t="shared" si="2"/>
        <v>4</v>
      </c>
      <c r="BK18" s="991">
        <f t="shared" si="3"/>
        <v>4</v>
      </c>
      <c r="BL18" s="991">
        <f t="shared" si="4"/>
        <v>3</v>
      </c>
      <c r="BM18" s="953"/>
      <c r="BN18" s="540"/>
      <c r="BO18" s="513"/>
      <c r="BP18" s="513"/>
      <c r="BQ18" s="513"/>
      <c r="BR18" s="513"/>
      <c r="BS18" s="953"/>
      <c r="BT18" s="560">
        <f t="shared" si="7"/>
        <v>4</v>
      </c>
      <c r="BU18" s="1010">
        <f t="shared" si="5"/>
        <v>12</v>
      </c>
      <c r="BV18" s="1010">
        <f t="shared" si="5"/>
        <v>4</v>
      </c>
      <c r="BW18" s="1010">
        <f t="shared" si="5"/>
        <v>4</v>
      </c>
      <c r="BX18" s="1010">
        <f t="shared" si="5"/>
        <v>3</v>
      </c>
      <c r="BY18" s="953"/>
      <c r="BZ18" s="811" t="str">
        <f t="shared" si="8"/>
        <v>-</v>
      </c>
      <c r="CA18" s="812" t="str">
        <f t="shared" si="6"/>
        <v>-</v>
      </c>
      <c r="CB18" s="812">
        <f t="shared" si="6"/>
        <v>1400</v>
      </c>
      <c r="CC18" s="812" t="str">
        <f t="shared" si="6"/>
        <v>-</v>
      </c>
      <c r="CD18" s="812" t="str">
        <f t="shared" si="6"/>
        <v>-</v>
      </c>
      <c r="CE18" s="1021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6" t="s">
        <v>119</v>
      </c>
      <c r="C19" s="576"/>
      <c r="D19" s="589" t="s">
        <v>24</v>
      </c>
      <c r="E19" s="818" t="s">
        <v>25</v>
      </c>
      <c r="F19" s="905" t="s">
        <v>120</v>
      </c>
      <c r="G19" s="905" t="s">
        <v>121</v>
      </c>
      <c r="H19" s="905" t="s">
        <v>122</v>
      </c>
      <c r="I19" s="905" t="s">
        <v>123</v>
      </c>
      <c r="J19" s="905" t="s">
        <v>124</v>
      </c>
      <c r="K19" s="915"/>
      <c r="L19" s="670">
        <v>10</v>
      </c>
      <c r="M19" s="671">
        <v>7</v>
      </c>
      <c r="N19" s="671">
        <v>6</v>
      </c>
      <c r="O19" s="671">
        <v>8</v>
      </c>
      <c r="P19" s="671">
        <v>8</v>
      </c>
      <c r="Q19" s="930"/>
      <c r="R19" s="931">
        <v>5</v>
      </c>
      <c r="S19" s="932">
        <v>10</v>
      </c>
      <c r="T19" s="932">
        <v>9</v>
      </c>
      <c r="U19" s="932">
        <v>5</v>
      </c>
      <c r="V19" s="932">
        <v>10</v>
      </c>
      <c r="W19" s="933"/>
      <c r="X19" s="931"/>
      <c r="Y19" s="932"/>
      <c r="Z19" s="932"/>
      <c r="AA19" s="932"/>
      <c r="AB19" s="932"/>
      <c r="AC19" s="933"/>
      <c r="AD19" s="670"/>
      <c r="AE19" s="671"/>
      <c r="AF19" s="671"/>
      <c r="AG19" s="671"/>
      <c r="AH19" s="671"/>
      <c r="AI19" s="930"/>
      <c r="AJ19" s="670">
        <v>1</v>
      </c>
      <c r="AK19" s="671"/>
      <c r="AL19" s="671"/>
      <c r="AM19" s="671"/>
      <c r="AN19" s="671"/>
      <c r="AO19" s="930"/>
      <c r="AP19" s="972">
        <v>1</v>
      </c>
      <c r="AQ19" s="973"/>
      <c r="AR19" s="973"/>
      <c r="AS19" s="973"/>
      <c r="AT19" s="973"/>
      <c r="AU19" s="933"/>
      <c r="AV19" s="972">
        <v>1</v>
      </c>
      <c r="AW19" s="973"/>
      <c r="AX19" s="973"/>
      <c r="AY19" s="973"/>
      <c r="AZ19" s="973"/>
      <c r="BA19" s="933"/>
      <c r="BB19" s="972">
        <v>0.12</v>
      </c>
      <c r="BC19" s="973"/>
      <c r="BD19" s="973"/>
      <c r="BE19" s="973"/>
      <c r="BF19" s="973"/>
      <c r="BG19" s="933"/>
      <c r="BH19" s="765">
        <f t="shared" si="0"/>
        <v>10</v>
      </c>
      <c r="BI19" s="766">
        <f t="shared" si="1"/>
        <v>7</v>
      </c>
      <c r="BJ19" s="766">
        <f t="shared" si="2"/>
        <v>6</v>
      </c>
      <c r="BK19" s="766">
        <f t="shared" si="3"/>
        <v>8</v>
      </c>
      <c r="BL19" s="766">
        <f t="shared" si="4"/>
        <v>8</v>
      </c>
      <c r="BM19" s="933"/>
      <c r="BN19" s="956"/>
      <c r="BO19" s="957"/>
      <c r="BP19" s="957"/>
      <c r="BQ19" s="957"/>
      <c r="BR19" s="957"/>
      <c r="BS19" s="933"/>
      <c r="BT19" s="765">
        <f t="shared" si="7"/>
        <v>10</v>
      </c>
      <c r="BU19" s="781">
        <f t="shared" si="5"/>
        <v>7</v>
      </c>
      <c r="BV19" s="781">
        <f t="shared" si="5"/>
        <v>6</v>
      </c>
      <c r="BW19" s="781">
        <f t="shared" si="5"/>
        <v>8</v>
      </c>
      <c r="BX19" s="781">
        <f t="shared" si="5"/>
        <v>8</v>
      </c>
      <c r="BY19" s="933"/>
      <c r="BZ19" s="999">
        <f t="shared" si="8"/>
        <v>583.333333333333</v>
      </c>
      <c r="CA19" s="1000" t="str">
        <f t="shared" si="6"/>
        <v>-</v>
      </c>
      <c r="CB19" s="1000" t="str">
        <f t="shared" si="6"/>
        <v>-</v>
      </c>
      <c r="CC19" s="1000" t="str">
        <f t="shared" si="6"/>
        <v>-</v>
      </c>
      <c r="CD19" s="1000" t="str">
        <f t="shared" si="6"/>
        <v>-</v>
      </c>
      <c r="CE19" s="1016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1"/>
      <c r="C20" s="821"/>
      <c r="D20" s="589" t="s">
        <v>31</v>
      </c>
      <c r="E20" s="818" t="s">
        <v>32</v>
      </c>
      <c r="F20" s="906" t="s">
        <v>125</v>
      </c>
      <c r="G20" s="906" t="s">
        <v>126</v>
      </c>
      <c r="H20" s="906" t="s">
        <v>127</v>
      </c>
      <c r="I20" s="906" t="s">
        <v>128</v>
      </c>
      <c r="J20" s="906" t="s">
        <v>129</v>
      </c>
      <c r="K20" s="916"/>
      <c r="L20" s="536">
        <v>4</v>
      </c>
      <c r="M20" s="911">
        <v>6</v>
      </c>
      <c r="N20" s="911">
        <v>4</v>
      </c>
      <c r="O20" s="911">
        <v>2</v>
      </c>
      <c r="P20" s="911">
        <v>5</v>
      </c>
      <c r="Q20" s="934"/>
      <c r="R20" s="935">
        <v>10</v>
      </c>
      <c r="S20" s="954">
        <v>15</v>
      </c>
      <c r="T20" s="954">
        <v>10</v>
      </c>
      <c r="U20" s="954">
        <v>2</v>
      </c>
      <c r="V20" s="954">
        <v>10</v>
      </c>
      <c r="W20" s="938"/>
      <c r="X20" s="935"/>
      <c r="Y20" s="954"/>
      <c r="Z20" s="954"/>
      <c r="AA20" s="954"/>
      <c r="AB20" s="954"/>
      <c r="AC20" s="938"/>
      <c r="AD20" s="536"/>
      <c r="AE20" s="911"/>
      <c r="AF20" s="911"/>
      <c r="AG20" s="911"/>
      <c r="AH20" s="911"/>
      <c r="AI20" s="934"/>
      <c r="AJ20" s="536"/>
      <c r="AK20" s="911"/>
      <c r="AL20" s="911"/>
      <c r="AM20" s="911">
        <v>1</v>
      </c>
      <c r="AN20" s="911"/>
      <c r="AO20" s="934"/>
      <c r="AP20" s="974"/>
      <c r="AQ20" s="983"/>
      <c r="AR20" s="983"/>
      <c r="AS20" s="983">
        <v>2</v>
      </c>
      <c r="AT20" s="983"/>
      <c r="AU20" s="938"/>
      <c r="AV20" s="974">
        <v>1</v>
      </c>
      <c r="AW20" s="983"/>
      <c r="AX20" s="983"/>
      <c r="AY20" s="983">
        <v>2</v>
      </c>
      <c r="AZ20" s="983"/>
      <c r="BA20" s="938"/>
      <c r="BB20" s="974">
        <v>0.02</v>
      </c>
      <c r="BC20" s="983"/>
      <c r="BD20" s="983"/>
      <c r="BE20" s="983">
        <v>0.17</v>
      </c>
      <c r="BF20" s="983"/>
      <c r="BG20" s="938"/>
      <c r="BH20" s="767">
        <f t="shared" si="0"/>
        <v>4</v>
      </c>
      <c r="BI20" s="768">
        <f t="shared" si="1"/>
        <v>6</v>
      </c>
      <c r="BJ20" s="768">
        <f t="shared" si="2"/>
        <v>4</v>
      </c>
      <c r="BK20" s="768">
        <f t="shared" si="3"/>
        <v>2</v>
      </c>
      <c r="BL20" s="768">
        <f t="shared" si="4"/>
        <v>5</v>
      </c>
      <c r="BM20" s="938"/>
      <c r="BN20" s="959"/>
      <c r="BO20" s="960"/>
      <c r="BP20" s="960"/>
      <c r="BQ20" s="960"/>
      <c r="BR20" s="960"/>
      <c r="BS20" s="938"/>
      <c r="BT20" s="782">
        <f t="shared" si="7"/>
        <v>4</v>
      </c>
      <c r="BU20" s="783">
        <f t="shared" si="7"/>
        <v>6</v>
      </c>
      <c r="BV20" s="783">
        <f t="shared" si="7"/>
        <v>4</v>
      </c>
      <c r="BW20" s="783">
        <f t="shared" si="7"/>
        <v>2</v>
      </c>
      <c r="BX20" s="783">
        <f t="shared" si="7"/>
        <v>5</v>
      </c>
      <c r="BY20" s="938"/>
      <c r="BZ20" s="1003">
        <f t="shared" si="8"/>
        <v>1400</v>
      </c>
      <c r="CA20" s="1011" t="str">
        <f t="shared" si="8"/>
        <v>-</v>
      </c>
      <c r="CB20" s="1011" t="str">
        <f t="shared" si="8"/>
        <v>-</v>
      </c>
      <c r="CC20" s="1011">
        <f t="shared" si="8"/>
        <v>82.3529411764706</v>
      </c>
      <c r="CD20" s="1011" t="str">
        <f t="shared" si="8"/>
        <v>-</v>
      </c>
      <c r="CE20" s="1017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5"/>
      <c r="C21" s="825"/>
      <c r="D21" s="589" t="s">
        <v>130</v>
      </c>
      <c r="E21" s="818" t="s">
        <v>131</v>
      </c>
      <c r="F21" s="904" t="s">
        <v>132</v>
      </c>
      <c r="G21" s="904" t="s">
        <v>133</v>
      </c>
      <c r="H21" s="904" t="s">
        <v>134</v>
      </c>
      <c r="I21" s="904" t="s">
        <v>135</v>
      </c>
      <c r="J21" s="904" t="s">
        <v>136</v>
      </c>
      <c r="K21" s="917"/>
      <c r="L21" s="547">
        <v>5</v>
      </c>
      <c r="M21" s="914">
        <v>4</v>
      </c>
      <c r="N21" s="914">
        <v>1</v>
      </c>
      <c r="O21" s="914">
        <v>7</v>
      </c>
      <c r="P21" s="914">
        <v>11</v>
      </c>
      <c r="Q21" s="939"/>
      <c r="R21" s="947"/>
      <c r="S21" s="948"/>
      <c r="T21" s="948">
        <v>15</v>
      </c>
      <c r="U21" s="948">
        <v>10</v>
      </c>
      <c r="V21" s="948"/>
      <c r="W21" s="942"/>
      <c r="X21" s="947"/>
      <c r="Y21" s="948"/>
      <c r="Z21" s="948"/>
      <c r="AA21" s="948"/>
      <c r="AB21" s="948"/>
      <c r="AC21" s="942"/>
      <c r="AD21" s="547"/>
      <c r="AE21" s="914"/>
      <c r="AF21" s="914"/>
      <c r="AG21" s="914"/>
      <c r="AH21" s="914"/>
      <c r="AI21" s="939"/>
      <c r="AJ21" s="547"/>
      <c r="AK21" s="914"/>
      <c r="AL21" s="914"/>
      <c r="AM21" s="914"/>
      <c r="AN21" s="914"/>
      <c r="AO21" s="939"/>
      <c r="AP21" s="977"/>
      <c r="AQ21" s="978">
        <v>1</v>
      </c>
      <c r="AR21" s="978"/>
      <c r="AS21" s="978"/>
      <c r="AT21" s="978"/>
      <c r="AU21" s="942"/>
      <c r="AV21" s="977"/>
      <c r="AW21" s="978">
        <v>1</v>
      </c>
      <c r="AX21" s="978"/>
      <c r="AY21" s="978"/>
      <c r="AZ21" s="978"/>
      <c r="BA21" s="942"/>
      <c r="BB21" s="977"/>
      <c r="BC21" s="978">
        <v>0.05</v>
      </c>
      <c r="BD21" s="978"/>
      <c r="BE21" s="978"/>
      <c r="BF21" s="978"/>
      <c r="BG21" s="942"/>
      <c r="BH21" s="769">
        <f t="shared" si="0"/>
        <v>5</v>
      </c>
      <c r="BI21" s="770">
        <f t="shared" si="1"/>
        <v>4</v>
      </c>
      <c r="BJ21" s="770">
        <f t="shared" si="2"/>
        <v>1</v>
      </c>
      <c r="BK21" s="770">
        <f t="shared" si="3"/>
        <v>7</v>
      </c>
      <c r="BL21" s="770">
        <f t="shared" si="4"/>
        <v>11</v>
      </c>
      <c r="BM21" s="942"/>
      <c r="BN21" s="962"/>
      <c r="BO21" s="963"/>
      <c r="BP21" s="963"/>
      <c r="BQ21" s="963"/>
      <c r="BR21" s="963"/>
      <c r="BS21" s="942"/>
      <c r="BT21" s="784">
        <f t="shared" si="7"/>
        <v>5</v>
      </c>
      <c r="BU21" s="785">
        <f t="shared" si="7"/>
        <v>4</v>
      </c>
      <c r="BV21" s="785">
        <f t="shared" si="7"/>
        <v>1</v>
      </c>
      <c r="BW21" s="785">
        <f t="shared" si="7"/>
        <v>7</v>
      </c>
      <c r="BX21" s="785">
        <f t="shared" si="7"/>
        <v>11</v>
      </c>
      <c r="BY21" s="942"/>
      <c r="BZ21" s="1008" t="str">
        <f t="shared" si="8"/>
        <v>-</v>
      </c>
      <c r="CA21" s="1009">
        <f t="shared" si="8"/>
        <v>560</v>
      </c>
      <c r="CB21" s="1009" t="str">
        <f t="shared" si="8"/>
        <v>-</v>
      </c>
      <c r="CC21" s="1009" t="str">
        <f t="shared" si="8"/>
        <v>-</v>
      </c>
      <c r="CD21" s="1009" t="str">
        <f t="shared" si="8"/>
        <v>-</v>
      </c>
      <c r="CE21" s="1018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6" t="s">
        <v>137</v>
      </c>
      <c r="C22" s="576"/>
      <c r="D22" s="589" t="s">
        <v>138</v>
      </c>
      <c r="E22" s="818" t="s">
        <v>139</v>
      </c>
      <c r="F22" s="905" t="s">
        <v>140</v>
      </c>
      <c r="G22" s="905" t="s">
        <v>141</v>
      </c>
      <c r="H22" s="905" t="s">
        <v>142</v>
      </c>
      <c r="I22" s="905" t="s">
        <v>143</v>
      </c>
      <c r="J22" s="905" t="s">
        <v>144</v>
      </c>
      <c r="K22" s="915"/>
      <c r="L22" s="679">
        <v>2</v>
      </c>
      <c r="M22" s="680">
        <v>2</v>
      </c>
      <c r="N22" s="680">
        <v>2</v>
      </c>
      <c r="O22" s="680">
        <v>2</v>
      </c>
      <c r="P22" s="680">
        <v>2</v>
      </c>
      <c r="Q22" s="955"/>
      <c r="R22" s="931">
        <v>3</v>
      </c>
      <c r="S22" s="932"/>
      <c r="T22" s="932">
        <v>2</v>
      </c>
      <c r="U22" s="932">
        <v>2</v>
      </c>
      <c r="V22" s="932">
        <v>8</v>
      </c>
      <c r="W22" s="933"/>
      <c r="X22" s="931"/>
      <c r="Y22" s="932"/>
      <c r="Z22" s="932"/>
      <c r="AA22" s="932"/>
      <c r="AB22" s="932"/>
      <c r="AC22" s="933"/>
      <c r="AD22" s="670"/>
      <c r="AE22" s="671"/>
      <c r="AF22" s="671"/>
      <c r="AG22" s="671"/>
      <c r="AH22" s="671"/>
      <c r="AI22" s="930"/>
      <c r="AJ22" s="670"/>
      <c r="AK22" s="671"/>
      <c r="AL22" s="671"/>
      <c r="AM22" s="671"/>
      <c r="AN22" s="671"/>
      <c r="AO22" s="930"/>
      <c r="AP22" s="972"/>
      <c r="AQ22" s="973"/>
      <c r="AR22" s="973"/>
      <c r="AS22" s="973"/>
      <c r="AT22" s="973"/>
      <c r="AU22" s="933"/>
      <c r="AV22" s="972">
        <v>1</v>
      </c>
      <c r="AW22" s="973"/>
      <c r="AX22" s="973">
        <v>1</v>
      </c>
      <c r="AY22" s="973">
        <v>1</v>
      </c>
      <c r="AZ22" s="973">
        <v>1</v>
      </c>
      <c r="BA22" s="933"/>
      <c r="BB22" s="972">
        <v>0.02</v>
      </c>
      <c r="BC22" s="973"/>
      <c r="BD22" s="973">
        <v>0.02</v>
      </c>
      <c r="BE22" s="973">
        <v>0.02</v>
      </c>
      <c r="BF22" s="973">
        <v>0.02</v>
      </c>
      <c r="BG22" s="933"/>
      <c r="BH22" s="765">
        <f t="shared" si="0"/>
        <v>2</v>
      </c>
      <c r="BI22" s="766">
        <f t="shared" si="1"/>
        <v>2</v>
      </c>
      <c r="BJ22" s="766">
        <f t="shared" si="2"/>
        <v>2</v>
      </c>
      <c r="BK22" s="766">
        <f t="shared" si="3"/>
        <v>2</v>
      </c>
      <c r="BL22" s="766">
        <f t="shared" si="4"/>
        <v>2</v>
      </c>
      <c r="BM22" s="933"/>
      <c r="BN22" s="956"/>
      <c r="BO22" s="957"/>
      <c r="BP22" s="957"/>
      <c r="BQ22" s="957"/>
      <c r="BR22" s="957"/>
      <c r="BS22" s="933"/>
      <c r="BT22" s="765">
        <f t="shared" si="7"/>
        <v>2</v>
      </c>
      <c r="BU22" s="781">
        <f t="shared" si="7"/>
        <v>2</v>
      </c>
      <c r="BV22" s="781">
        <f t="shared" si="7"/>
        <v>2</v>
      </c>
      <c r="BW22" s="781">
        <f t="shared" si="7"/>
        <v>2</v>
      </c>
      <c r="BX22" s="781">
        <f t="shared" si="7"/>
        <v>2</v>
      </c>
      <c r="BY22" s="933"/>
      <c r="BZ22" s="999">
        <f t="shared" si="8"/>
        <v>700</v>
      </c>
      <c r="CA22" s="1000" t="str">
        <f t="shared" si="8"/>
        <v>-</v>
      </c>
      <c r="CB22" s="1000">
        <f t="shared" si="8"/>
        <v>700</v>
      </c>
      <c r="CC22" s="1000">
        <f t="shared" si="8"/>
        <v>700</v>
      </c>
      <c r="CD22" s="1000">
        <f t="shared" si="8"/>
        <v>700</v>
      </c>
      <c r="CE22" s="1016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5"/>
      <c r="C23" s="825"/>
      <c r="D23" s="589" t="s">
        <v>145</v>
      </c>
      <c r="E23" s="818" t="s">
        <v>146</v>
      </c>
      <c r="F23" s="904" t="s">
        <v>147</v>
      </c>
      <c r="G23" s="904" t="s">
        <v>148</v>
      </c>
      <c r="H23" s="904" t="s">
        <v>149</v>
      </c>
      <c r="I23" s="904" t="s">
        <v>150</v>
      </c>
      <c r="J23" s="904" t="s">
        <v>151</v>
      </c>
      <c r="K23" s="917"/>
      <c r="L23" s="539">
        <v>1</v>
      </c>
      <c r="M23" s="920"/>
      <c r="N23" s="920"/>
      <c r="O23" s="920"/>
      <c r="P23" s="920">
        <v>2</v>
      </c>
      <c r="Q23" s="950"/>
      <c r="R23" s="548"/>
      <c r="S23" s="519"/>
      <c r="T23" s="519"/>
      <c r="U23" s="519"/>
      <c r="V23" s="519">
        <v>8</v>
      </c>
      <c r="W23" s="942"/>
      <c r="X23" s="548"/>
      <c r="Y23" s="519"/>
      <c r="Z23" s="519"/>
      <c r="AA23" s="519"/>
      <c r="AB23" s="519"/>
      <c r="AC23" s="942"/>
      <c r="AD23" s="547"/>
      <c r="AE23" s="914"/>
      <c r="AF23" s="914"/>
      <c r="AG23" s="914"/>
      <c r="AH23" s="914"/>
      <c r="AI23" s="939"/>
      <c r="AJ23" s="547"/>
      <c r="AK23" s="914"/>
      <c r="AL23" s="914"/>
      <c r="AM23" s="914"/>
      <c r="AN23" s="914"/>
      <c r="AO23" s="939"/>
      <c r="AP23" s="549"/>
      <c r="AQ23" s="745"/>
      <c r="AR23" s="745"/>
      <c r="AS23" s="745"/>
      <c r="AT23" s="745"/>
      <c r="AU23" s="942"/>
      <c r="AV23" s="549">
        <v>1</v>
      </c>
      <c r="AW23" s="745"/>
      <c r="AX23" s="745"/>
      <c r="AY23" s="745"/>
      <c r="AZ23" s="745"/>
      <c r="BA23" s="942"/>
      <c r="BB23" s="549">
        <v>0.02</v>
      </c>
      <c r="BC23" s="745"/>
      <c r="BD23" s="745"/>
      <c r="BE23" s="745"/>
      <c r="BF23" s="745"/>
      <c r="BG23" s="942"/>
      <c r="BH23" s="568">
        <f t="shared" si="0"/>
        <v>1</v>
      </c>
      <c r="BI23" s="989">
        <f t="shared" si="1"/>
        <v>0</v>
      </c>
      <c r="BJ23" s="989">
        <f t="shared" si="2"/>
        <v>0</v>
      </c>
      <c r="BK23" s="989">
        <f t="shared" si="3"/>
        <v>0</v>
      </c>
      <c r="BL23" s="989">
        <f t="shared" si="4"/>
        <v>2</v>
      </c>
      <c r="BM23" s="942"/>
      <c r="BN23" s="548"/>
      <c r="BO23" s="519"/>
      <c r="BP23" s="519"/>
      <c r="BQ23" s="519"/>
      <c r="BR23" s="519"/>
      <c r="BS23" s="942"/>
      <c r="BT23" s="569">
        <f t="shared" si="7"/>
        <v>1</v>
      </c>
      <c r="BU23" s="1005">
        <f t="shared" si="7"/>
        <v>0</v>
      </c>
      <c r="BV23" s="1005">
        <f t="shared" si="7"/>
        <v>0</v>
      </c>
      <c r="BW23" s="1005">
        <f t="shared" si="7"/>
        <v>0</v>
      </c>
      <c r="BX23" s="1005">
        <f t="shared" si="7"/>
        <v>2</v>
      </c>
      <c r="BY23" s="942"/>
      <c r="BZ23" s="803">
        <f t="shared" si="8"/>
        <v>350</v>
      </c>
      <c r="CA23" s="804" t="str">
        <f t="shared" si="8"/>
        <v>-</v>
      </c>
      <c r="CB23" s="804" t="str">
        <f t="shared" si="8"/>
        <v>-</v>
      </c>
      <c r="CC23" s="804" t="str">
        <f t="shared" si="8"/>
        <v>-</v>
      </c>
      <c r="CD23" s="804" t="str">
        <f t="shared" si="8"/>
        <v>-</v>
      </c>
      <c r="CE23" s="1018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6" t="s">
        <v>152</v>
      </c>
      <c r="C24" s="576"/>
      <c r="D24" s="589" t="s">
        <v>153</v>
      </c>
      <c r="E24" s="818" t="s">
        <v>154</v>
      </c>
      <c r="F24" s="905" t="s">
        <v>155</v>
      </c>
      <c r="G24" s="905" t="s">
        <v>156</v>
      </c>
      <c r="H24" s="905" t="s">
        <v>157</v>
      </c>
      <c r="I24" s="905" t="s">
        <v>158</v>
      </c>
      <c r="J24" s="905" t="s">
        <v>159</v>
      </c>
      <c r="K24" s="918" t="s">
        <v>160</v>
      </c>
      <c r="L24" s="670">
        <v>4</v>
      </c>
      <c r="M24" s="671">
        <v>1</v>
      </c>
      <c r="N24" s="671">
        <v>6</v>
      </c>
      <c r="O24" s="671">
        <v>7</v>
      </c>
      <c r="P24" s="671">
        <v>7</v>
      </c>
      <c r="Q24" s="944">
        <v>3</v>
      </c>
      <c r="R24" s="956">
        <v>18</v>
      </c>
      <c r="S24" s="957">
        <v>10</v>
      </c>
      <c r="T24" s="957">
        <v>5</v>
      </c>
      <c r="U24" s="957"/>
      <c r="V24" s="957">
        <v>10</v>
      </c>
      <c r="W24" s="945">
        <v>10</v>
      </c>
      <c r="X24" s="956"/>
      <c r="Y24" s="957"/>
      <c r="Z24" s="957"/>
      <c r="AA24" s="957"/>
      <c r="AB24" s="957"/>
      <c r="AC24" s="945"/>
      <c r="AD24" s="670"/>
      <c r="AE24" s="671">
        <v>1</v>
      </c>
      <c r="AF24" s="671"/>
      <c r="AG24" s="671"/>
      <c r="AH24" s="671"/>
      <c r="AI24" s="944"/>
      <c r="AJ24" s="670"/>
      <c r="AK24" s="671">
        <v>1</v>
      </c>
      <c r="AL24" s="671"/>
      <c r="AM24" s="671"/>
      <c r="AN24" s="671"/>
      <c r="AO24" s="944"/>
      <c r="AP24" s="972"/>
      <c r="AQ24" s="973">
        <v>1</v>
      </c>
      <c r="AR24" s="973"/>
      <c r="AS24" s="973"/>
      <c r="AT24" s="973">
        <v>1</v>
      </c>
      <c r="AU24" s="976"/>
      <c r="AV24" s="972"/>
      <c r="AW24" s="973">
        <v>1</v>
      </c>
      <c r="AX24" s="973"/>
      <c r="AY24" s="973">
        <v>1</v>
      </c>
      <c r="AZ24" s="973">
        <v>2</v>
      </c>
      <c r="BA24" s="976"/>
      <c r="BB24" s="972"/>
      <c r="BC24" s="973">
        <v>0.27</v>
      </c>
      <c r="BD24" s="973"/>
      <c r="BE24" s="973">
        <v>0.02</v>
      </c>
      <c r="BF24" s="973">
        <v>0.07</v>
      </c>
      <c r="BG24" s="976"/>
      <c r="BH24" s="990">
        <f t="shared" si="0"/>
        <v>4</v>
      </c>
      <c r="BI24" s="766">
        <f t="shared" si="1"/>
        <v>1</v>
      </c>
      <c r="BJ24" s="766">
        <f t="shared" si="2"/>
        <v>6</v>
      </c>
      <c r="BK24" s="766">
        <f t="shared" si="3"/>
        <v>7</v>
      </c>
      <c r="BL24" s="766">
        <f t="shared" si="4"/>
        <v>7</v>
      </c>
      <c r="BM24" s="995">
        <f>IF($A$1="补货",Q24+W24+AC24,Q24)</f>
        <v>3</v>
      </c>
      <c r="BN24" s="956"/>
      <c r="BO24" s="957">
        <v>1</v>
      </c>
      <c r="BP24" s="957"/>
      <c r="BQ24" s="957"/>
      <c r="BR24" s="957"/>
      <c r="BS24" s="945"/>
      <c r="BT24" s="765">
        <f t="shared" si="7"/>
        <v>4</v>
      </c>
      <c r="BU24" s="781">
        <f t="shared" si="7"/>
        <v>2</v>
      </c>
      <c r="BV24" s="781">
        <f t="shared" si="7"/>
        <v>6</v>
      </c>
      <c r="BW24" s="781">
        <f t="shared" si="7"/>
        <v>7</v>
      </c>
      <c r="BX24" s="781">
        <f t="shared" si="7"/>
        <v>7</v>
      </c>
      <c r="BY24" s="1006">
        <f t="shared" si="7"/>
        <v>3</v>
      </c>
      <c r="BZ24" s="999" t="str">
        <f t="shared" si="8"/>
        <v>-</v>
      </c>
      <c r="CA24" s="1000">
        <f t="shared" si="8"/>
        <v>51.8518518518518</v>
      </c>
      <c r="CB24" s="1000" t="str">
        <f t="shared" si="8"/>
        <v>-</v>
      </c>
      <c r="CC24" s="1000">
        <f t="shared" si="8"/>
        <v>2450</v>
      </c>
      <c r="CD24" s="1000">
        <f t="shared" si="8"/>
        <v>700</v>
      </c>
      <c r="CE24" s="1019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1"/>
      <c r="C25" s="821"/>
      <c r="D25" s="589" t="s">
        <v>24</v>
      </c>
      <c r="E25" s="818" t="s">
        <v>25</v>
      </c>
      <c r="F25" s="906" t="s">
        <v>161</v>
      </c>
      <c r="G25" s="906" t="s">
        <v>162</v>
      </c>
      <c r="H25" s="906" t="s">
        <v>163</v>
      </c>
      <c r="I25" s="906" t="s">
        <v>164</v>
      </c>
      <c r="J25" s="906" t="s">
        <v>165</v>
      </c>
      <c r="K25" s="921" t="s">
        <v>166</v>
      </c>
      <c r="L25" s="536">
        <v>5</v>
      </c>
      <c r="M25" s="911">
        <v>4</v>
      </c>
      <c r="N25" s="911">
        <v>4</v>
      </c>
      <c r="O25" s="911">
        <v>5</v>
      </c>
      <c r="P25" s="911">
        <v>6</v>
      </c>
      <c r="Q25" s="958">
        <v>4</v>
      </c>
      <c r="R25" s="959">
        <v>38</v>
      </c>
      <c r="S25" s="960">
        <v>35</v>
      </c>
      <c r="T25" s="960">
        <v>15</v>
      </c>
      <c r="U25" s="960">
        <v>41</v>
      </c>
      <c r="V25" s="960">
        <v>17</v>
      </c>
      <c r="W25" s="961">
        <v>20</v>
      </c>
      <c r="X25" s="959"/>
      <c r="Y25" s="960"/>
      <c r="Z25" s="960"/>
      <c r="AA25" s="960"/>
      <c r="AB25" s="960"/>
      <c r="AC25" s="961"/>
      <c r="AD25" s="536"/>
      <c r="AE25" s="911"/>
      <c r="AF25" s="911">
        <v>1</v>
      </c>
      <c r="AG25" s="911"/>
      <c r="AH25" s="911">
        <v>1</v>
      </c>
      <c r="AI25" s="958"/>
      <c r="AJ25" s="536"/>
      <c r="AK25" s="911"/>
      <c r="AL25" s="911">
        <v>3</v>
      </c>
      <c r="AM25" s="911">
        <v>1</v>
      </c>
      <c r="AN25" s="911">
        <v>3</v>
      </c>
      <c r="AO25" s="958">
        <v>1</v>
      </c>
      <c r="AP25" s="974"/>
      <c r="AQ25" s="983"/>
      <c r="AR25" s="983">
        <v>3</v>
      </c>
      <c r="AS25" s="983">
        <v>2</v>
      </c>
      <c r="AT25" s="983">
        <v>4</v>
      </c>
      <c r="AU25" s="984">
        <v>4</v>
      </c>
      <c r="AV25" s="974"/>
      <c r="AW25" s="983"/>
      <c r="AX25" s="983">
        <v>7</v>
      </c>
      <c r="AY25" s="983">
        <v>3</v>
      </c>
      <c r="AZ25" s="983">
        <v>10</v>
      </c>
      <c r="BA25" s="984">
        <v>7</v>
      </c>
      <c r="BB25" s="974"/>
      <c r="BC25" s="983"/>
      <c r="BD25" s="983">
        <v>0.92</v>
      </c>
      <c r="BE25" s="983">
        <v>0.19</v>
      </c>
      <c r="BF25" s="983">
        <v>1.01</v>
      </c>
      <c r="BG25" s="984">
        <v>0.32</v>
      </c>
      <c r="BH25" s="767">
        <f t="shared" si="0"/>
        <v>5</v>
      </c>
      <c r="BI25" s="768">
        <f t="shared" si="1"/>
        <v>4</v>
      </c>
      <c r="BJ25" s="768">
        <f t="shared" si="2"/>
        <v>4</v>
      </c>
      <c r="BK25" s="768">
        <f t="shared" si="3"/>
        <v>5</v>
      </c>
      <c r="BL25" s="768">
        <f t="shared" si="4"/>
        <v>6</v>
      </c>
      <c r="BM25" s="997">
        <f>IF($A$1="补货",Q25+W25+AC25,Q25)</f>
        <v>4</v>
      </c>
      <c r="BN25" s="959"/>
      <c r="BO25" s="960"/>
      <c r="BP25" s="960"/>
      <c r="BQ25" s="960"/>
      <c r="BR25" s="960"/>
      <c r="BS25" s="961"/>
      <c r="BT25" s="782">
        <f t="shared" si="7"/>
        <v>5</v>
      </c>
      <c r="BU25" s="783">
        <f t="shared" si="7"/>
        <v>4</v>
      </c>
      <c r="BV25" s="783">
        <f t="shared" si="7"/>
        <v>4</v>
      </c>
      <c r="BW25" s="783">
        <f t="shared" si="7"/>
        <v>5</v>
      </c>
      <c r="BX25" s="783">
        <f t="shared" si="7"/>
        <v>6</v>
      </c>
      <c r="BY25" s="1012">
        <f t="shared" si="7"/>
        <v>4</v>
      </c>
      <c r="BZ25" s="1003" t="str">
        <f t="shared" si="8"/>
        <v>-</v>
      </c>
      <c r="CA25" s="1011" t="str">
        <f t="shared" si="8"/>
        <v>-</v>
      </c>
      <c r="CB25" s="1011">
        <f t="shared" si="8"/>
        <v>30.4347826086956</v>
      </c>
      <c r="CC25" s="1011">
        <f t="shared" si="8"/>
        <v>184.210526315789</v>
      </c>
      <c r="CD25" s="1011">
        <f t="shared" si="8"/>
        <v>41.5841584158416</v>
      </c>
      <c r="CE25" s="1022">
        <f t="shared" si="8"/>
        <v>87.5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1"/>
      <c r="C26" s="821"/>
      <c r="D26" s="589" t="s">
        <v>31</v>
      </c>
      <c r="E26" s="818" t="s">
        <v>32</v>
      </c>
      <c r="F26" s="906" t="s">
        <v>167</v>
      </c>
      <c r="G26" s="906" t="s">
        <v>168</v>
      </c>
      <c r="H26" s="906" t="s">
        <v>169</v>
      </c>
      <c r="I26" s="906" t="s">
        <v>170</v>
      </c>
      <c r="J26" s="906" t="s">
        <v>171</v>
      </c>
      <c r="K26" s="921" t="s">
        <v>172</v>
      </c>
      <c r="L26" s="536">
        <v>7</v>
      </c>
      <c r="M26" s="911">
        <v>7</v>
      </c>
      <c r="N26" s="911">
        <v>2</v>
      </c>
      <c r="O26" s="911">
        <v>3</v>
      </c>
      <c r="P26" s="911">
        <v>4</v>
      </c>
      <c r="Q26" s="958">
        <v>8</v>
      </c>
      <c r="R26" s="959">
        <v>5</v>
      </c>
      <c r="S26" s="960">
        <v>5</v>
      </c>
      <c r="T26" s="960">
        <v>10</v>
      </c>
      <c r="U26" s="960">
        <v>10</v>
      </c>
      <c r="V26" s="960">
        <v>10</v>
      </c>
      <c r="W26" s="961">
        <v>10</v>
      </c>
      <c r="X26" s="959"/>
      <c r="Y26" s="960"/>
      <c r="Z26" s="960"/>
      <c r="AA26" s="960"/>
      <c r="AB26" s="960"/>
      <c r="AC26" s="961"/>
      <c r="AD26" s="536"/>
      <c r="AE26" s="911"/>
      <c r="AF26" s="911"/>
      <c r="AG26" s="911"/>
      <c r="AH26" s="911"/>
      <c r="AI26" s="958"/>
      <c r="AJ26" s="536"/>
      <c r="AK26" s="911"/>
      <c r="AL26" s="911"/>
      <c r="AM26" s="911"/>
      <c r="AN26" s="911"/>
      <c r="AO26" s="958"/>
      <c r="AP26" s="974"/>
      <c r="AQ26" s="983"/>
      <c r="AR26" s="983"/>
      <c r="AS26" s="983"/>
      <c r="AT26" s="983"/>
      <c r="AU26" s="984"/>
      <c r="AV26" s="974"/>
      <c r="AW26" s="983"/>
      <c r="AX26" s="983"/>
      <c r="AY26" s="983"/>
      <c r="AZ26" s="983">
        <v>1</v>
      </c>
      <c r="BA26" s="984"/>
      <c r="BB26" s="974"/>
      <c r="BC26" s="983"/>
      <c r="BD26" s="983"/>
      <c r="BE26" s="983"/>
      <c r="BF26" s="983">
        <v>0.02</v>
      </c>
      <c r="BG26" s="984"/>
      <c r="BH26" s="767">
        <f t="shared" si="0"/>
        <v>7</v>
      </c>
      <c r="BI26" s="768">
        <f t="shared" si="1"/>
        <v>7</v>
      </c>
      <c r="BJ26" s="768">
        <f t="shared" si="2"/>
        <v>2</v>
      </c>
      <c r="BK26" s="768">
        <f t="shared" si="3"/>
        <v>3</v>
      </c>
      <c r="BL26" s="768">
        <f t="shared" si="4"/>
        <v>4</v>
      </c>
      <c r="BM26" s="997">
        <f>IF($A$1="补货",Q26+W26+AC26,Q26)</f>
        <v>8</v>
      </c>
      <c r="BN26" s="959"/>
      <c r="BO26" s="960"/>
      <c r="BP26" s="960"/>
      <c r="BQ26" s="960"/>
      <c r="BR26" s="960"/>
      <c r="BS26" s="961"/>
      <c r="BT26" s="782">
        <f t="shared" si="7"/>
        <v>7</v>
      </c>
      <c r="BU26" s="783">
        <f t="shared" si="7"/>
        <v>7</v>
      </c>
      <c r="BV26" s="783">
        <f t="shared" si="7"/>
        <v>2</v>
      </c>
      <c r="BW26" s="783">
        <f t="shared" si="7"/>
        <v>3</v>
      </c>
      <c r="BX26" s="783">
        <f t="shared" si="7"/>
        <v>4</v>
      </c>
      <c r="BY26" s="1012">
        <f t="shared" si="7"/>
        <v>8</v>
      </c>
      <c r="BZ26" s="1003" t="str">
        <f t="shared" si="8"/>
        <v>-</v>
      </c>
      <c r="CA26" s="1011" t="str">
        <f t="shared" si="8"/>
        <v>-</v>
      </c>
      <c r="CB26" s="1011" t="str">
        <f t="shared" si="8"/>
        <v>-</v>
      </c>
      <c r="CC26" s="1011" t="str">
        <f t="shared" si="8"/>
        <v>-</v>
      </c>
      <c r="CD26" s="1011">
        <f t="shared" si="8"/>
        <v>1400</v>
      </c>
      <c r="CE26" s="1022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5"/>
      <c r="C27" s="825"/>
      <c r="D27" s="589" t="s">
        <v>130</v>
      </c>
      <c r="E27" s="818" t="s">
        <v>131</v>
      </c>
      <c r="F27" s="904" t="s">
        <v>173</v>
      </c>
      <c r="G27" s="904" t="s">
        <v>174</v>
      </c>
      <c r="H27" s="904" t="s">
        <v>175</v>
      </c>
      <c r="I27" s="904" t="s">
        <v>176</v>
      </c>
      <c r="J27" s="904" t="s">
        <v>177</v>
      </c>
      <c r="K27" s="919" t="s">
        <v>178</v>
      </c>
      <c r="L27" s="547">
        <v>11</v>
      </c>
      <c r="M27" s="914">
        <v>2</v>
      </c>
      <c r="N27" s="914">
        <v>3</v>
      </c>
      <c r="O27" s="914">
        <v>4</v>
      </c>
      <c r="P27" s="914">
        <v>3</v>
      </c>
      <c r="Q27" s="946">
        <v>7</v>
      </c>
      <c r="R27" s="962">
        <v>5</v>
      </c>
      <c r="S27" s="963">
        <v>10</v>
      </c>
      <c r="T27" s="963">
        <v>10</v>
      </c>
      <c r="U27" s="963">
        <v>8</v>
      </c>
      <c r="V27" s="963">
        <v>4</v>
      </c>
      <c r="W27" s="949">
        <v>15</v>
      </c>
      <c r="X27" s="962"/>
      <c r="Y27" s="963"/>
      <c r="Z27" s="963"/>
      <c r="AA27" s="963"/>
      <c r="AB27" s="963"/>
      <c r="AC27" s="949"/>
      <c r="AD27" s="547"/>
      <c r="AE27" s="914"/>
      <c r="AF27" s="914"/>
      <c r="AG27" s="914"/>
      <c r="AH27" s="914"/>
      <c r="AI27" s="946"/>
      <c r="AJ27" s="547"/>
      <c r="AK27" s="914"/>
      <c r="AL27" s="914"/>
      <c r="AM27" s="914"/>
      <c r="AN27" s="914"/>
      <c r="AO27" s="946"/>
      <c r="AP27" s="977"/>
      <c r="AQ27" s="978"/>
      <c r="AR27" s="978"/>
      <c r="AS27" s="978"/>
      <c r="AT27" s="978"/>
      <c r="AU27" s="979"/>
      <c r="AV27" s="977"/>
      <c r="AW27" s="978"/>
      <c r="AX27" s="978"/>
      <c r="AY27" s="978"/>
      <c r="AZ27" s="978">
        <v>1</v>
      </c>
      <c r="BA27" s="979"/>
      <c r="BB27" s="977"/>
      <c r="BC27" s="978"/>
      <c r="BD27" s="978"/>
      <c r="BE27" s="978"/>
      <c r="BF27" s="978">
        <v>0.02</v>
      </c>
      <c r="BG27" s="979"/>
      <c r="BH27" s="769">
        <f t="shared" si="0"/>
        <v>11</v>
      </c>
      <c r="BI27" s="770">
        <f t="shared" si="1"/>
        <v>2</v>
      </c>
      <c r="BJ27" s="770">
        <f t="shared" si="2"/>
        <v>3</v>
      </c>
      <c r="BK27" s="770">
        <f t="shared" si="3"/>
        <v>4</v>
      </c>
      <c r="BL27" s="770">
        <f t="shared" si="4"/>
        <v>3</v>
      </c>
      <c r="BM27" s="996">
        <f>IF($A$1="补货",Q27+W27+AC27,Q27)</f>
        <v>7</v>
      </c>
      <c r="BN27" s="962"/>
      <c r="BO27" s="963"/>
      <c r="BP27" s="963"/>
      <c r="BQ27" s="963"/>
      <c r="BR27" s="963"/>
      <c r="BS27" s="949"/>
      <c r="BT27" s="784">
        <f t="shared" si="7"/>
        <v>11</v>
      </c>
      <c r="BU27" s="785">
        <f t="shared" si="7"/>
        <v>2</v>
      </c>
      <c r="BV27" s="785">
        <f t="shared" si="7"/>
        <v>3</v>
      </c>
      <c r="BW27" s="785">
        <f t="shared" si="7"/>
        <v>4</v>
      </c>
      <c r="BX27" s="785">
        <f t="shared" si="7"/>
        <v>3</v>
      </c>
      <c r="BY27" s="1007">
        <f t="shared" si="7"/>
        <v>7</v>
      </c>
      <c r="BZ27" s="1008" t="str">
        <f t="shared" si="8"/>
        <v>-</v>
      </c>
      <c r="CA27" s="1009" t="str">
        <f t="shared" si="8"/>
        <v>-</v>
      </c>
      <c r="CB27" s="1009" t="str">
        <f t="shared" si="8"/>
        <v>-</v>
      </c>
      <c r="CC27" s="1009" t="str">
        <f t="shared" si="8"/>
        <v>-</v>
      </c>
      <c r="CD27" s="1009">
        <f t="shared" si="8"/>
        <v>1050</v>
      </c>
      <c r="CE27" s="1020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5" t="s">
        <v>179</v>
      </c>
      <c r="C28" s="815"/>
      <c r="D28" s="589" t="s">
        <v>180</v>
      </c>
      <c r="E28" s="818" t="s">
        <v>180</v>
      </c>
      <c r="F28" s="907" t="s">
        <v>181</v>
      </c>
      <c r="G28" s="907" t="s">
        <v>182</v>
      </c>
      <c r="H28" s="907" t="s">
        <v>183</v>
      </c>
      <c r="I28" s="907" t="s">
        <v>184</v>
      </c>
      <c r="J28" s="922"/>
      <c r="K28" s="923"/>
      <c r="L28" s="924">
        <v>4</v>
      </c>
      <c r="M28" s="925">
        <v>3</v>
      </c>
      <c r="N28" s="925">
        <v>5</v>
      </c>
      <c r="O28" s="925">
        <v>8</v>
      </c>
      <c r="P28" s="926"/>
      <c r="Q28" s="964"/>
      <c r="R28" s="965">
        <v>3</v>
      </c>
      <c r="S28" s="966">
        <v>10</v>
      </c>
      <c r="T28" s="966"/>
      <c r="U28" s="966">
        <v>5</v>
      </c>
      <c r="V28" s="967"/>
      <c r="W28" s="968"/>
      <c r="X28" s="965"/>
      <c r="Y28" s="966"/>
      <c r="Z28" s="966"/>
      <c r="AA28" s="966"/>
      <c r="AB28" s="967"/>
      <c r="AC28" s="968"/>
      <c r="AD28" s="924"/>
      <c r="AE28" s="925"/>
      <c r="AF28" s="925"/>
      <c r="AG28" s="925"/>
      <c r="AH28" s="926"/>
      <c r="AI28" s="964"/>
      <c r="AJ28" s="924"/>
      <c r="AK28" s="925"/>
      <c r="AL28" s="925"/>
      <c r="AM28" s="925"/>
      <c r="AN28" s="926"/>
      <c r="AO28" s="964"/>
      <c r="AP28" s="985"/>
      <c r="AQ28" s="986">
        <v>1</v>
      </c>
      <c r="AR28" s="986">
        <v>1</v>
      </c>
      <c r="AS28" s="986"/>
      <c r="AT28" s="967"/>
      <c r="AU28" s="968"/>
      <c r="AV28" s="985"/>
      <c r="AW28" s="986">
        <v>2</v>
      </c>
      <c r="AX28" s="986">
        <v>1</v>
      </c>
      <c r="AY28" s="986"/>
      <c r="AZ28" s="967"/>
      <c r="BA28" s="968"/>
      <c r="BB28" s="985"/>
      <c r="BC28" s="986">
        <v>0.07</v>
      </c>
      <c r="BD28" s="986">
        <v>0.05</v>
      </c>
      <c r="BE28" s="986"/>
      <c r="BF28" s="967"/>
      <c r="BG28" s="968"/>
      <c r="BH28" s="992">
        <f t="shared" ref="BH28:BK30" si="13">IF($A$1="补货",L28+R28+X28,L28)</f>
        <v>4</v>
      </c>
      <c r="BI28" s="993">
        <f t="shared" si="13"/>
        <v>3</v>
      </c>
      <c r="BJ28" s="993">
        <f t="shared" si="13"/>
        <v>5</v>
      </c>
      <c r="BK28" s="993">
        <f t="shared" si="13"/>
        <v>8</v>
      </c>
      <c r="BL28" s="967"/>
      <c r="BM28" s="968"/>
      <c r="BN28" s="965"/>
      <c r="BO28" s="966"/>
      <c r="BP28" s="966"/>
      <c r="BQ28" s="966"/>
      <c r="BR28" s="967"/>
      <c r="BS28" s="968"/>
      <c r="BT28" s="998">
        <f t="shared" si="7"/>
        <v>4</v>
      </c>
      <c r="BU28" s="1013">
        <f t="shared" si="7"/>
        <v>3</v>
      </c>
      <c r="BV28" s="1013">
        <f t="shared" si="7"/>
        <v>5</v>
      </c>
      <c r="BW28" s="1013">
        <f t="shared" si="7"/>
        <v>8</v>
      </c>
      <c r="BX28" s="967"/>
      <c r="BY28" s="968"/>
      <c r="BZ28" s="1014" t="str">
        <f t="shared" si="8"/>
        <v>-</v>
      </c>
      <c r="CA28" s="1015">
        <f t="shared" si="8"/>
        <v>300</v>
      </c>
      <c r="CB28" s="1015">
        <f t="shared" si="8"/>
        <v>700</v>
      </c>
      <c r="CC28" s="1015" t="str">
        <f t="shared" si="8"/>
        <v>-</v>
      </c>
      <c r="CD28" s="1023" t="str">
        <f t="shared" si="8"/>
        <v>-</v>
      </c>
      <c r="CE28" s="1024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6" t="s">
        <v>185</v>
      </c>
      <c r="C29" s="576"/>
      <c r="D29" s="589" t="s">
        <v>24</v>
      </c>
      <c r="E29" s="818" t="s">
        <v>25</v>
      </c>
      <c r="F29" s="905" t="s">
        <v>186</v>
      </c>
      <c r="G29" s="905" t="s">
        <v>187</v>
      </c>
      <c r="H29" s="905" t="s">
        <v>188</v>
      </c>
      <c r="I29" s="905" t="s">
        <v>189</v>
      </c>
      <c r="J29" s="905" t="s">
        <v>190</v>
      </c>
      <c r="K29" s="915"/>
      <c r="L29" s="670">
        <v>5</v>
      </c>
      <c r="M29" s="671">
        <v>3</v>
      </c>
      <c r="N29" s="671">
        <v>6</v>
      </c>
      <c r="O29" s="671">
        <v>12</v>
      </c>
      <c r="P29" s="671">
        <v>6</v>
      </c>
      <c r="Q29" s="930"/>
      <c r="R29" s="956">
        <v>10</v>
      </c>
      <c r="S29" s="957">
        <v>20</v>
      </c>
      <c r="T29" s="957">
        <v>80</v>
      </c>
      <c r="U29" s="957">
        <v>30</v>
      </c>
      <c r="V29" s="957">
        <v>34</v>
      </c>
      <c r="W29" s="933"/>
      <c r="X29" s="956"/>
      <c r="Y29" s="957"/>
      <c r="Z29" s="957"/>
      <c r="AA29" s="957"/>
      <c r="AB29" s="957"/>
      <c r="AC29" s="933"/>
      <c r="AD29" s="670"/>
      <c r="AE29" s="671"/>
      <c r="AF29" s="671">
        <v>1</v>
      </c>
      <c r="AG29" s="671"/>
      <c r="AH29" s="671"/>
      <c r="AI29" s="930"/>
      <c r="AJ29" s="670"/>
      <c r="AK29" s="671">
        <v>1</v>
      </c>
      <c r="AL29" s="671">
        <v>2</v>
      </c>
      <c r="AM29" s="671">
        <v>2</v>
      </c>
      <c r="AN29" s="671">
        <v>2</v>
      </c>
      <c r="AO29" s="930"/>
      <c r="AP29" s="972"/>
      <c r="AQ29" s="973">
        <v>2</v>
      </c>
      <c r="AR29" s="973">
        <v>4</v>
      </c>
      <c r="AS29" s="973">
        <v>2</v>
      </c>
      <c r="AT29" s="973">
        <v>3</v>
      </c>
      <c r="AU29" s="933"/>
      <c r="AV29" s="972">
        <v>1</v>
      </c>
      <c r="AW29" s="973">
        <v>3</v>
      </c>
      <c r="AX29" s="973">
        <v>8</v>
      </c>
      <c r="AY29" s="973">
        <v>12</v>
      </c>
      <c r="AZ29" s="973">
        <v>5</v>
      </c>
      <c r="BA29" s="933"/>
      <c r="BB29" s="972">
        <v>0.02</v>
      </c>
      <c r="BC29" s="973">
        <v>0.19</v>
      </c>
      <c r="BD29" s="973">
        <v>0.55</v>
      </c>
      <c r="BE29" s="973">
        <v>0.4</v>
      </c>
      <c r="BF29" s="973">
        <v>0.32</v>
      </c>
      <c r="BG29" s="933"/>
      <c r="BH29" s="990">
        <f t="shared" si="13"/>
        <v>5</v>
      </c>
      <c r="BI29" s="766">
        <f t="shared" si="13"/>
        <v>3</v>
      </c>
      <c r="BJ29" s="766">
        <f t="shared" si="13"/>
        <v>6</v>
      </c>
      <c r="BK29" s="766">
        <f t="shared" si="13"/>
        <v>12</v>
      </c>
      <c r="BL29" s="766">
        <f>IF($A$1="补货",P29+V29+AB29,P29)</f>
        <v>6</v>
      </c>
      <c r="BM29" s="933"/>
      <c r="BN29" s="956"/>
      <c r="BO29" s="957"/>
      <c r="BP29" s="957"/>
      <c r="BQ29" s="957"/>
      <c r="BR29" s="957"/>
      <c r="BS29" s="933"/>
      <c r="BT29" s="765">
        <f t="shared" si="7"/>
        <v>5</v>
      </c>
      <c r="BU29" s="781">
        <f t="shared" si="7"/>
        <v>3</v>
      </c>
      <c r="BV29" s="781">
        <f t="shared" si="7"/>
        <v>6</v>
      </c>
      <c r="BW29" s="781">
        <f t="shared" si="7"/>
        <v>12</v>
      </c>
      <c r="BX29" s="781">
        <f t="shared" si="7"/>
        <v>6</v>
      </c>
      <c r="BY29" s="933"/>
      <c r="BZ29" s="999">
        <f t="shared" si="8"/>
        <v>1750</v>
      </c>
      <c r="CA29" s="1000">
        <f t="shared" si="8"/>
        <v>110.526315789474</v>
      </c>
      <c r="CB29" s="1000">
        <f t="shared" si="8"/>
        <v>76.3636363636364</v>
      </c>
      <c r="CC29" s="1000">
        <f t="shared" si="8"/>
        <v>210</v>
      </c>
      <c r="CD29" s="1000">
        <f t="shared" si="8"/>
        <v>131.25</v>
      </c>
      <c r="CE29" s="1016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5"/>
      <c r="C30" s="825"/>
      <c r="D30" s="589" t="s">
        <v>31</v>
      </c>
      <c r="E30" s="818" t="s">
        <v>32</v>
      </c>
      <c r="F30" s="904" t="s">
        <v>191</v>
      </c>
      <c r="G30" s="904" t="s">
        <v>192</v>
      </c>
      <c r="H30" s="904" t="s">
        <v>193</v>
      </c>
      <c r="I30" s="904" t="s">
        <v>194</v>
      </c>
      <c r="J30" s="904" t="s">
        <v>195</v>
      </c>
      <c r="K30" s="917"/>
      <c r="L30" s="676">
        <v>7</v>
      </c>
      <c r="M30" s="677">
        <v>3</v>
      </c>
      <c r="N30" s="677">
        <v>10</v>
      </c>
      <c r="O30" s="677">
        <v>7</v>
      </c>
      <c r="P30" s="677">
        <v>8</v>
      </c>
      <c r="Q30" s="939"/>
      <c r="R30" s="962">
        <v>14</v>
      </c>
      <c r="S30" s="963">
        <v>20</v>
      </c>
      <c r="T30" s="963">
        <v>5</v>
      </c>
      <c r="U30" s="963">
        <v>27</v>
      </c>
      <c r="V30" s="963">
        <v>19</v>
      </c>
      <c r="W30" s="942"/>
      <c r="X30" s="962"/>
      <c r="Y30" s="963"/>
      <c r="Z30" s="963"/>
      <c r="AA30" s="963"/>
      <c r="AB30" s="963"/>
      <c r="AC30" s="942"/>
      <c r="AD30" s="676"/>
      <c r="AE30" s="677"/>
      <c r="AF30" s="677"/>
      <c r="AG30" s="677"/>
      <c r="AH30" s="677">
        <v>1</v>
      </c>
      <c r="AI30" s="939"/>
      <c r="AJ30" s="676"/>
      <c r="AK30" s="677">
        <v>1</v>
      </c>
      <c r="AL30" s="677"/>
      <c r="AM30" s="677">
        <v>3</v>
      </c>
      <c r="AN30" s="677">
        <v>4</v>
      </c>
      <c r="AO30" s="939"/>
      <c r="AP30" s="977"/>
      <c r="AQ30" s="978">
        <v>2</v>
      </c>
      <c r="AR30" s="978">
        <v>3</v>
      </c>
      <c r="AS30" s="978">
        <v>7</v>
      </c>
      <c r="AT30" s="978">
        <v>4</v>
      </c>
      <c r="AU30" s="942"/>
      <c r="AV30" s="977"/>
      <c r="AW30" s="978">
        <v>3</v>
      </c>
      <c r="AX30" s="978">
        <v>4</v>
      </c>
      <c r="AY30" s="978">
        <v>13</v>
      </c>
      <c r="AZ30" s="978">
        <v>8</v>
      </c>
      <c r="BA30" s="942"/>
      <c r="BB30" s="977"/>
      <c r="BC30" s="978">
        <v>0.19</v>
      </c>
      <c r="BD30" s="978">
        <v>0.17</v>
      </c>
      <c r="BE30" s="978">
        <v>0.66</v>
      </c>
      <c r="BF30" s="978">
        <v>0.69</v>
      </c>
      <c r="BG30" s="942"/>
      <c r="BH30" s="769">
        <f t="shared" si="13"/>
        <v>7</v>
      </c>
      <c r="BI30" s="770">
        <f t="shared" si="13"/>
        <v>3</v>
      </c>
      <c r="BJ30" s="770">
        <f t="shared" si="13"/>
        <v>10</v>
      </c>
      <c r="BK30" s="770">
        <f t="shared" si="13"/>
        <v>7</v>
      </c>
      <c r="BL30" s="770">
        <f>IF($A$1="补货",P30+V30+AB30,P30)</f>
        <v>8</v>
      </c>
      <c r="BM30" s="942"/>
      <c r="BN30" s="962"/>
      <c r="BO30" s="963"/>
      <c r="BP30" s="963"/>
      <c r="BQ30" s="963"/>
      <c r="BR30" s="963"/>
      <c r="BS30" s="942"/>
      <c r="BT30" s="784">
        <f t="shared" si="7"/>
        <v>7</v>
      </c>
      <c r="BU30" s="785">
        <f t="shared" si="7"/>
        <v>3</v>
      </c>
      <c r="BV30" s="785">
        <f t="shared" si="7"/>
        <v>10</v>
      </c>
      <c r="BW30" s="785">
        <f t="shared" si="7"/>
        <v>7</v>
      </c>
      <c r="BX30" s="785">
        <f t="shared" si="7"/>
        <v>8</v>
      </c>
      <c r="BY30" s="942"/>
      <c r="BZ30" s="1008" t="str">
        <f t="shared" si="8"/>
        <v>-</v>
      </c>
      <c r="CA30" s="1009">
        <f t="shared" si="8"/>
        <v>110.526315789474</v>
      </c>
      <c r="CB30" s="1009">
        <f t="shared" si="8"/>
        <v>411.764705882353</v>
      </c>
      <c r="CC30" s="1009">
        <f t="shared" si="8"/>
        <v>74.2424242424242</v>
      </c>
      <c r="CD30" s="1009">
        <f t="shared" si="8"/>
        <v>81.1594202898551</v>
      </c>
      <c r="CE30" s="1018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5</v>
      </c>
      <c r="M18" s="104">
        <f t="shared" si="0"/>
        <v>53.5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5</v>
      </c>
      <c r="M85" s="118">
        <f t="shared" si="2"/>
        <v>61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196</v>
      </c>
      <c r="G2" s="575"/>
      <c r="H2" s="575"/>
      <c r="I2" s="575"/>
      <c r="J2" s="575"/>
      <c r="K2" s="686"/>
      <c r="L2" s="524" t="s">
        <v>197</v>
      </c>
      <c r="M2" s="575"/>
      <c r="N2" s="575"/>
      <c r="O2" s="575"/>
      <c r="P2" s="575"/>
      <c r="Q2" s="686"/>
      <c r="R2" s="855" t="s">
        <v>198</v>
      </c>
      <c r="S2" s="524" t="s">
        <v>199</v>
      </c>
      <c r="T2" s="575"/>
      <c r="U2" s="575"/>
      <c r="V2" s="575"/>
      <c r="W2" s="575"/>
      <c r="X2" s="626"/>
    </row>
    <row r="3" s="474" customFormat="1" ht="26.25" spans="2:24">
      <c r="B3" s="815" t="s">
        <v>13</v>
      </c>
      <c r="C3" s="815" t="s">
        <v>14</v>
      </c>
      <c r="D3" s="815" t="s">
        <v>15</v>
      </c>
      <c r="E3" s="816" t="s">
        <v>16</v>
      </c>
      <c r="F3" s="817" t="s">
        <v>17</v>
      </c>
      <c r="G3" s="815" t="s">
        <v>18</v>
      </c>
      <c r="H3" s="815" t="s">
        <v>19</v>
      </c>
      <c r="I3" s="815" t="s">
        <v>20</v>
      </c>
      <c r="J3" s="815" t="s">
        <v>21</v>
      </c>
      <c r="K3" s="833" t="s">
        <v>22</v>
      </c>
      <c r="L3" s="817" t="s">
        <v>17</v>
      </c>
      <c r="M3" s="815" t="s">
        <v>18</v>
      </c>
      <c r="N3" s="815" t="s">
        <v>19</v>
      </c>
      <c r="O3" s="815" t="s">
        <v>20</v>
      </c>
      <c r="P3" s="815" t="s">
        <v>21</v>
      </c>
      <c r="Q3" s="833" t="s">
        <v>22</v>
      </c>
      <c r="R3" s="856"/>
      <c r="S3" s="817" t="s">
        <v>17</v>
      </c>
      <c r="T3" s="815" t="s">
        <v>18</v>
      </c>
      <c r="U3" s="815" t="s">
        <v>19</v>
      </c>
      <c r="V3" s="815" t="s">
        <v>20</v>
      </c>
      <c r="W3" s="815" t="s">
        <v>21</v>
      </c>
      <c r="X3" s="833" t="s">
        <v>22</v>
      </c>
    </row>
    <row r="4" ht="30" customHeight="1" spans="2:24">
      <c r="B4" s="576" t="s">
        <v>23</v>
      </c>
      <c r="C4" s="576"/>
      <c r="D4" s="589" t="s">
        <v>24</v>
      </c>
      <c r="E4" s="818" t="s">
        <v>25</v>
      </c>
      <c r="F4" s="819">
        <f>'在庫（雨衣）'!BN4</f>
        <v>0</v>
      </c>
      <c r="G4" s="820">
        <f>'在庫（雨衣）'!BO4</f>
        <v>0</v>
      </c>
      <c r="H4" s="820">
        <f>'在庫（雨衣）'!BP4</f>
        <v>0</v>
      </c>
      <c r="I4" s="820">
        <f>'在庫（雨衣）'!BQ4</f>
        <v>0</v>
      </c>
      <c r="J4" s="820">
        <f>'在庫（雨衣）'!BR4</f>
        <v>0</v>
      </c>
      <c r="K4" s="834">
        <f>'在庫（雨衣）'!BS4</f>
        <v>0</v>
      </c>
      <c r="L4" s="835">
        <v>28</v>
      </c>
      <c r="M4" s="836">
        <v>28</v>
      </c>
      <c r="N4" s="836">
        <v>28</v>
      </c>
      <c r="O4" s="836">
        <v>28</v>
      </c>
      <c r="P4" s="836">
        <v>28</v>
      </c>
      <c r="Q4" s="842"/>
      <c r="R4" s="857">
        <f>SUM(F4:F6)*L4+SUM(G4:G6)*M4+SUM(H4:H6)*N4+SUM(I4:I6)*O4+SUM(J4:J6)*P4+SUM(K4:K6)*Q4</f>
        <v>0</v>
      </c>
      <c r="S4" s="858" t="s">
        <v>26</v>
      </c>
      <c r="T4" s="859" t="s">
        <v>27</v>
      </c>
      <c r="U4" s="859" t="s">
        <v>28</v>
      </c>
      <c r="V4" s="859" t="s">
        <v>29</v>
      </c>
      <c r="W4" s="859" t="s">
        <v>30</v>
      </c>
      <c r="X4" s="860"/>
    </row>
    <row r="5" ht="30" customHeight="1" spans="2:24">
      <c r="B5" s="821"/>
      <c r="C5" s="821"/>
      <c r="D5" s="589" t="s">
        <v>31</v>
      </c>
      <c r="E5" s="818" t="s">
        <v>32</v>
      </c>
      <c r="F5" s="822">
        <f>'在庫（雨衣）'!BN5</f>
        <v>0</v>
      </c>
      <c r="G5" s="823">
        <f>'在庫（雨衣）'!BO5</f>
        <v>0</v>
      </c>
      <c r="H5" s="824">
        <f>'在庫（雨衣）'!BP5</f>
        <v>0</v>
      </c>
      <c r="I5" s="823">
        <f>'在庫（雨衣）'!BQ5</f>
        <v>0</v>
      </c>
      <c r="J5" s="823">
        <f>'在庫（雨衣）'!BR5</f>
        <v>0</v>
      </c>
      <c r="K5" s="834">
        <f>'在庫（雨衣）'!BS5</f>
        <v>0</v>
      </c>
      <c r="L5" s="837">
        <v>28</v>
      </c>
      <c r="M5" s="838">
        <v>28</v>
      </c>
      <c r="N5" s="838">
        <v>28</v>
      </c>
      <c r="O5" s="838">
        <v>28</v>
      </c>
      <c r="P5" s="838">
        <v>28</v>
      </c>
      <c r="Q5" s="834"/>
      <c r="R5" s="861"/>
      <c r="S5" s="862" t="s">
        <v>33</v>
      </c>
      <c r="T5" s="863" t="s">
        <v>34</v>
      </c>
      <c r="U5" s="863" t="s">
        <v>35</v>
      </c>
      <c r="V5" s="863" t="s">
        <v>36</v>
      </c>
      <c r="W5" s="863" t="s">
        <v>37</v>
      </c>
      <c r="X5" s="864"/>
    </row>
    <row r="6" ht="30" customHeight="1" spans="2:24">
      <c r="B6" s="825"/>
      <c r="C6" s="825"/>
      <c r="D6" s="589" t="s">
        <v>38</v>
      </c>
      <c r="E6" s="818" t="s">
        <v>39</v>
      </c>
      <c r="F6" s="826">
        <f>'在庫（雨衣）'!BN6</f>
        <v>0</v>
      </c>
      <c r="G6" s="827">
        <f>'在庫（雨衣）'!BO6</f>
        <v>0</v>
      </c>
      <c r="H6" s="827">
        <f>'在庫（雨衣）'!BP6</f>
        <v>0</v>
      </c>
      <c r="I6" s="827">
        <f>'在庫（雨衣）'!BQ6</f>
        <v>0</v>
      </c>
      <c r="J6" s="827">
        <f>'在庫（雨衣）'!BR6</f>
        <v>0</v>
      </c>
      <c r="K6" s="839">
        <f>'在庫（雨衣）'!BS6</f>
        <v>0</v>
      </c>
      <c r="L6" s="840">
        <v>28</v>
      </c>
      <c r="M6" s="841">
        <v>28</v>
      </c>
      <c r="N6" s="841">
        <v>28</v>
      </c>
      <c r="O6" s="841">
        <v>28</v>
      </c>
      <c r="P6" s="841">
        <v>28</v>
      </c>
      <c r="Q6" s="839"/>
      <c r="R6" s="865"/>
      <c r="S6" s="866" t="s">
        <v>40</v>
      </c>
      <c r="T6" s="867" t="s">
        <v>41</v>
      </c>
      <c r="U6" s="867" t="s">
        <v>42</v>
      </c>
      <c r="V6" s="868" t="s">
        <v>43</v>
      </c>
      <c r="W6" s="868" t="s">
        <v>44</v>
      </c>
      <c r="X6" s="869"/>
    </row>
    <row r="7" ht="30" customHeight="1" spans="2:24">
      <c r="B7" s="576" t="s">
        <v>45</v>
      </c>
      <c r="C7" s="576"/>
      <c r="D7" s="589" t="s">
        <v>46</v>
      </c>
      <c r="E7" s="818" t="s">
        <v>47</v>
      </c>
      <c r="F7" s="828">
        <f>'在庫（雨衣）'!BN7</f>
        <v>0</v>
      </c>
      <c r="G7" s="820">
        <f>'在庫（雨衣）'!BO7</f>
        <v>0</v>
      </c>
      <c r="H7" s="820">
        <f>'在庫（雨衣）'!BP7</f>
        <v>0</v>
      </c>
      <c r="I7" s="820">
        <f>'在庫（雨衣）'!BQ7</f>
        <v>0</v>
      </c>
      <c r="J7" s="820">
        <f>'在庫（雨衣）'!BR7</f>
        <v>0</v>
      </c>
      <c r="K7" s="842">
        <f>'在庫（雨衣）'!BS7</f>
        <v>0</v>
      </c>
      <c r="L7" s="835">
        <v>34</v>
      </c>
      <c r="M7" s="836">
        <v>34</v>
      </c>
      <c r="N7" s="836">
        <v>34</v>
      </c>
      <c r="O7" s="836">
        <v>34</v>
      </c>
      <c r="P7" s="836">
        <v>34</v>
      </c>
      <c r="Q7" s="842"/>
      <c r="R7" s="870">
        <f>SUM(F7:F10)*L7+SUM(G7:G10)*M7+SUM(H7:H10)*N7+SUM(I7:I10)*O7+SUM(J7:J10)*P7+SUM(K7:K10)*Q7</f>
        <v>0</v>
      </c>
      <c r="S7" s="871" t="s">
        <v>48</v>
      </c>
      <c r="T7" s="872" t="s">
        <v>49</v>
      </c>
      <c r="U7" s="872" t="s">
        <v>50</v>
      </c>
      <c r="V7" s="872" t="s">
        <v>51</v>
      </c>
      <c r="W7" s="859" t="s">
        <v>52</v>
      </c>
      <c r="X7" s="873"/>
    </row>
    <row r="8" ht="30" customHeight="1" spans="2:24">
      <c r="B8" s="821"/>
      <c r="C8" s="821"/>
      <c r="D8" s="589" t="s">
        <v>53</v>
      </c>
      <c r="E8" s="818" t="s">
        <v>54</v>
      </c>
      <c r="F8" s="829">
        <f>'在庫（雨衣）'!BN8</f>
        <v>0</v>
      </c>
      <c r="G8" s="823">
        <f>'在庫（雨衣）'!BO8</f>
        <v>0</v>
      </c>
      <c r="H8" s="823">
        <f>'在庫（雨衣）'!BP8</f>
        <v>0</v>
      </c>
      <c r="I8" s="823">
        <f>'在庫（雨衣）'!BQ8</f>
        <v>0</v>
      </c>
      <c r="J8" s="823">
        <f>'在庫（雨衣）'!BR8</f>
        <v>0</v>
      </c>
      <c r="K8" s="834">
        <f>'在庫（雨衣）'!BS8</f>
        <v>0</v>
      </c>
      <c r="L8" s="837">
        <v>34</v>
      </c>
      <c r="M8" s="838">
        <v>34</v>
      </c>
      <c r="N8" s="838">
        <v>34</v>
      </c>
      <c r="O8" s="838">
        <v>34</v>
      </c>
      <c r="P8" s="838">
        <v>34</v>
      </c>
      <c r="Q8" s="834"/>
      <c r="R8" s="861"/>
      <c r="S8" s="874" t="s">
        <v>55</v>
      </c>
      <c r="T8" s="875" t="s">
        <v>56</v>
      </c>
      <c r="U8" s="875" t="s">
        <v>57</v>
      </c>
      <c r="V8" s="863" t="s">
        <v>58</v>
      </c>
      <c r="W8" s="863" t="s">
        <v>59</v>
      </c>
      <c r="X8" s="876"/>
    </row>
    <row r="9" ht="30" customHeight="1" spans="2:24">
      <c r="B9" s="821"/>
      <c r="C9" s="821"/>
      <c r="D9" s="589" t="s">
        <v>60</v>
      </c>
      <c r="E9" s="818" t="s">
        <v>61</v>
      </c>
      <c r="F9" s="829">
        <f>'在庫（雨衣）'!BN9</f>
        <v>0</v>
      </c>
      <c r="G9" s="823">
        <f>'在庫（雨衣）'!BO9</f>
        <v>0</v>
      </c>
      <c r="H9" s="823">
        <f>'在庫（雨衣）'!BP9</f>
        <v>0</v>
      </c>
      <c r="I9" s="823">
        <f>'在庫（雨衣）'!BQ9</f>
        <v>0</v>
      </c>
      <c r="J9" s="823">
        <f>'在庫（雨衣）'!BR9</f>
        <v>0</v>
      </c>
      <c r="K9" s="834">
        <f>'在庫（雨衣）'!BS9</f>
        <v>0</v>
      </c>
      <c r="L9" s="837">
        <v>34</v>
      </c>
      <c r="M9" s="838">
        <v>34</v>
      </c>
      <c r="N9" s="838">
        <v>34</v>
      </c>
      <c r="O9" s="838">
        <v>34</v>
      </c>
      <c r="P9" s="838">
        <v>34</v>
      </c>
      <c r="Q9" s="834"/>
      <c r="R9" s="861"/>
      <c r="S9" s="874" t="s">
        <v>62</v>
      </c>
      <c r="T9" s="875" t="s">
        <v>63</v>
      </c>
      <c r="U9" s="875" t="s">
        <v>64</v>
      </c>
      <c r="V9" s="863" t="s">
        <v>65</v>
      </c>
      <c r="W9" s="863" t="s">
        <v>66</v>
      </c>
      <c r="X9" s="876"/>
    </row>
    <row r="10" ht="30" customHeight="1" spans="2:24">
      <c r="B10" s="825"/>
      <c r="C10" s="825"/>
      <c r="D10" s="589" t="s">
        <v>67</v>
      </c>
      <c r="E10" s="818" t="s">
        <v>68</v>
      </c>
      <c r="F10" s="826">
        <f>'在庫（雨衣）'!BN10</f>
        <v>0</v>
      </c>
      <c r="G10" s="827">
        <f>'在庫（雨衣）'!BO10</f>
        <v>0</v>
      </c>
      <c r="H10" s="827">
        <f>'在庫（雨衣）'!BP10</f>
        <v>0</v>
      </c>
      <c r="I10" s="827">
        <f>'在庫（雨衣）'!BQ10</f>
        <v>0</v>
      </c>
      <c r="J10" s="827">
        <f>'在庫（雨衣）'!BR10</f>
        <v>0</v>
      </c>
      <c r="K10" s="839">
        <f>'在庫（雨衣）'!BS10</f>
        <v>0</v>
      </c>
      <c r="L10" s="840">
        <v>34</v>
      </c>
      <c r="M10" s="841">
        <v>34</v>
      </c>
      <c r="N10" s="841">
        <v>34</v>
      </c>
      <c r="O10" s="841">
        <v>34</v>
      </c>
      <c r="P10" s="841">
        <v>34</v>
      </c>
      <c r="Q10" s="839"/>
      <c r="R10" s="865"/>
      <c r="S10" s="866" t="s">
        <v>69</v>
      </c>
      <c r="T10" s="867" t="s">
        <v>70</v>
      </c>
      <c r="U10" s="867" t="s">
        <v>71</v>
      </c>
      <c r="V10" s="868" t="s">
        <v>72</v>
      </c>
      <c r="W10" s="868" t="s">
        <v>73</v>
      </c>
      <c r="X10" s="877"/>
    </row>
    <row r="11" ht="60" customHeight="1" spans="2:24">
      <c r="B11" s="576" t="s">
        <v>74</v>
      </c>
      <c r="C11" s="576"/>
      <c r="D11" s="589" t="s">
        <v>24</v>
      </c>
      <c r="E11" s="818" t="s">
        <v>25</v>
      </c>
      <c r="F11" s="828">
        <f>'在庫（雨衣）'!BN11</f>
        <v>0</v>
      </c>
      <c r="G11" s="820">
        <f>'在庫（雨衣）'!BO11</f>
        <v>0</v>
      </c>
      <c r="H11" s="820">
        <f>'在庫（雨衣）'!BP11</f>
        <v>0</v>
      </c>
      <c r="I11" s="820">
        <f>'在庫（雨衣）'!BQ11</f>
        <v>0</v>
      </c>
      <c r="J11" s="820">
        <f>'在庫（雨衣）'!BR11</f>
        <v>0</v>
      </c>
      <c r="K11" s="843">
        <f>'在庫（雨衣）'!BS11</f>
        <v>0</v>
      </c>
      <c r="L11" s="835">
        <v>36</v>
      </c>
      <c r="M11" s="836">
        <v>36</v>
      </c>
      <c r="N11" s="836">
        <v>36</v>
      </c>
      <c r="O11" s="836">
        <v>36</v>
      </c>
      <c r="P11" s="836">
        <v>36</v>
      </c>
      <c r="Q11" s="878">
        <v>36</v>
      </c>
      <c r="R11" s="870">
        <f>SUM(F11:F12)*L11+SUM(G11:G12)*M11+SUM(H11:H12)*N11+SUM(I11:I12)*O11+SUM(J11:J12)*P11+SUM(K11:K12)*Q11</f>
        <v>0</v>
      </c>
      <c r="S11" s="871" t="s">
        <v>75</v>
      </c>
      <c r="T11" s="872" t="s">
        <v>76</v>
      </c>
      <c r="U11" s="872" t="s">
        <v>77</v>
      </c>
      <c r="V11" s="859" t="s">
        <v>78</v>
      </c>
      <c r="W11" s="859" t="s">
        <v>79</v>
      </c>
      <c r="X11" s="879" t="s">
        <v>80</v>
      </c>
    </row>
    <row r="12" ht="60" customHeight="1" spans="2:24">
      <c r="B12" s="821"/>
      <c r="C12" s="821"/>
      <c r="D12" s="589" t="s">
        <v>38</v>
      </c>
      <c r="E12" s="818" t="s">
        <v>39</v>
      </c>
      <c r="F12" s="830">
        <f>'在庫（雨衣）'!BN12</f>
        <v>0</v>
      </c>
      <c r="G12" s="831">
        <f>'在庫（雨衣）'!BO12</f>
        <v>0</v>
      </c>
      <c r="H12" s="831">
        <f>'在庫（雨衣）'!BP12</f>
        <v>0</v>
      </c>
      <c r="I12" s="831">
        <f>'在庫（雨衣）'!BQ12</f>
        <v>0</v>
      </c>
      <c r="J12" s="831">
        <f>'在庫（雨衣）'!BR12</f>
        <v>0</v>
      </c>
      <c r="K12" s="844">
        <f>'在庫（雨衣）'!BS12</f>
        <v>0</v>
      </c>
      <c r="L12" s="840">
        <v>36</v>
      </c>
      <c r="M12" s="841">
        <v>36</v>
      </c>
      <c r="N12" s="841">
        <v>36</v>
      </c>
      <c r="O12" s="841">
        <v>36</v>
      </c>
      <c r="P12" s="841">
        <v>36</v>
      </c>
      <c r="Q12" s="880">
        <v>36</v>
      </c>
      <c r="R12" s="865"/>
      <c r="S12" s="866" t="s">
        <v>81</v>
      </c>
      <c r="T12" s="867" t="s">
        <v>82</v>
      </c>
      <c r="U12" s="867" t="s">
        <v>83</v>
      </c>
      <c r="V12" s="868" t="s">
        <v>84</v>
      </c>
      <c r="W12" s="868" t="s">
        <v>85</v>
      </c>
      <c r="X12" s="881" t="s">
        <v>86</v>
      </c>
    </row>
    <row r="13" ht="39.95" customHeight="1" spans="2:24">
      <c r="B13" s="576" t="s">
        <v>87</v>
      </c>
      <c r="C13" s="576"/>
      <c r="D13" s="589" t="s">
        <v>24</v>
      </c>
      <c r="E13" s="818" t="s">
        <v>25</v>
      </c>
      <c r="F13" s="828">
        <f>'在庫（雨衣）'!BN13</f>
        <v>2</v>
      </c>
      <c r="G13" s="820">
        <f>'在庫（雨衣）'!BO13</f>
        <v>0</v>
      </c>
      <c r="H13" s="820">
        <f>'在庫（雨衣）'!BP13</f>
        <v>0</v>
      </c>
      <c r="I13" s="845">
        <f>'在庫（雨衣）'!BQ13</f>
        <v>0</v>
      </c>
      <c r="J13" s="845">
        <f>'在庫（雨衣）'!BR13</f>
        <v>0</v>
      </c>
      <c r="K13" s="842">
        <f>'在庫（雨衣）'!BS13</f>
        <v>0</v>
      </c>
      <c r="L13" s="835">
        <v>20</v>
      </c>
      <c r="M13" s="836">
        <v>20</v>
      </c>
      <c r="N13" s="836">
        <v>20</v>
      </c>
      <c r="O13" s="836">
        <v>20</v>
      </c>
      <c r="P13" s="836">
        <v>20</v>
      </c>
      <c r="Q13" s="842"/>
      <c r="R13" s="870">
        <f>SUM(F13:F15)*L13+SUM(G13:G15)*M13+SUM(H13:H15)*N13+SUM(I13:I15)*O13+SUM(J13:J15)*P13+SUM(K13:K15)*Q13</f>
        <v>80</v>
      </c>
      <c r="S13" s="882" t="s">
        <v>88</v>
      </c>
      <c r="T13" s="883" t="s">
        <v>89</v>
      </c>
      <c r="U13" s="883" t="s">
        <v>90</v>
      </c>
      <c r="V13" s="884"/>
      <c r="W13" s="884"/>
      <c r="X13" s="873"/>
    </row>
    <row r="14" ht="39.95" customHeight="1" spans="2:24">
      <c r="B14" s="821"/>
      <c r="C14" s="821"/>
      <c r="D14" s="589" t="s">
        <v>31</v>
      </c>
      <c r="E14" s="818" t="s">
        <v>32</v>
      </c>
      <c r="F14" s="829">
        <f>'在庫（雨衣）'!BN14</f>
        <v>0</v>
      </c>
      <c r="G14" s="823">
        <f>'在庫（雨衣）'!BO14</f>
        <v>2</v>
      </c>
      <c r="H14" s="823">
        <f>'在庫（雨衣）'!BP14</f>
        <v>0</v>
      </c>
      <c r="I14" s="823">
        <f>'在庫（雨衣）'!BQ14</f>
        <v>0</v>
      </c>
      <c r="J14" s="823">
        <f>'在庫（雨衣）'!BR14</f>
        <v>0</v>
      </c>
      <c r="K14" s="834">
        <f>'在庫（雨衣）'!BS14</f>
        <v>0</v>
      </c>
      <c r="L14" s="837">
        <v>20</v>
      </c>
      <c r="M14" s="838">
        <v>20</v>
      </c>
      <c r="N14" s="838">
        <v>20</v>
      </c>
      <c r="O14" s="838">
        <v>20</v>
      </c>
      <c r="P14" s="838">
        <v>20</v>
      </c>
      <c r="Q14" s="834"/>
      <c r="R14" s="861"/>
      <c r="S14" s="885" t="s">
        <v>93</v>
      </c>
      <c r="T14" s="886" t="s">
        <v>94</v>
      </c>
      <c r="U14" s="886" t="s">
        <v>95</v>
      </c>
      <c r="V14" s="887"/>
      <c r="W14" s="887"/>
      <c r="X14" s="876"/>
    </row>
    <row r="15" ht="39.95" customHeight="1" spans="2:24">
      <c r="B15" s="825"/>
      <c r="C15" s="825"/>
      <c r="D15" s="589" t="s">
        <v>38</v>
      </c>
      <c r="E15" s="818" t="s">
        <v>39</v>
      </c>
      <c r="F15" s="826">
        <f>'在庫（雨衣）'!BN15</f>
        <v>0</v>
      </c>
      <c r="G15" s="827">
        <f>'在庫（雨衣）'!BO15</f>
        <v>0</v>
      </c>
      <c r="H15" s="827">
        <f>'在庫（雨衣）'!BP15</f>
        <v>0</v>
      </c>
      <c r="I15" s="827">
        <f>'在庫（雨衣）'!BQ15</f>
        <v>0</v>
      </c>
      <c r="J15" s="827">
        <f>'在庫（雨衣）'!BR15</f>
        <v>0</v>
      </c>
      <c r="K15" s="839">
        <f>'在庫（雨衣）'!BS15</f>
        <v>0</v>
      </c>
      <c r="L15" s="840">
        <v>20</v>
      </c>
      <c r="M15" s="841">
        <v>20</v>
      </c>
      <c r="N15" s="841">
        <v>20</v>
      </c>
      <c r="O15" s="841">
        <v>20</v>
      </c>
      <c r="P15" s="841">
        <v>20</v>
      </c>
      <c r="Q15" s="839"/>
      <c r="R15" s="865"/>
      <c r="S15" s="888" t="s">
        <v>98</v>
      </c>
      <c r="T15" s="889" t="s">
        <v>99</v>
      </c>
      <c r="U15" s="889" t="s">
        <v>100</v>
      </c>
      <c r="V15" s="890"/>
      <c r="W15" s="890"/>
      <c r="X15" s="877"/>
    </row>
    <row r="16" ht="39.95" customHeight="1" spans="2:24">
      <c r="B16" s="576" t="s">
        <v>103</v>
      </c>
      <c r="C16" s="576"/>
      <c r="D16" s="589" t="s">
        <v>24</v>
      </c>
      <c r="E16" s="818" t="s">
        <v>25</v>
      </c>
      <c r="F16" s="828">
        <f>'在庫（雨衣）'!BN16</f>
        <v>0</v>
      </c>
      <c r="G16" s="820">
        <f>'在庫（雨衣）'!BO16</f>
        <v>0</v>
      </c>
      <c r="H16" s="820">
        <f>'在庫（雨衣）'!BP16</f>
        <v>0</v>
      </c>
      <c r="I16" s="820">
        <f>'在庫（雨衣）'!BQ16</f>
        <v>0</v>
      </c>
      <c r="J16" s="820">
        <f>'在庫（雨衣）'!BR16</f>
        <v>0</v>
      </c>
      <c r="K16" s="842">
        <f>'在庫（雨衣）'!BS16</f>
        <v>0</v>
      </c>
      <c r="L16" s="835">
        <v>20</v>
      </c>
      <c r="M16" s="836">
        <v>20</v>
      </c>
      <c r="N16" s="836">
        <v>20</v>
      </c>
      <c r="O16" s="846">
        <v>26</v>
      </c>
      <c r="P16" s="846">
        <v>26</v>
      </c>
      <c r="Q16" s="842"/>
      <c r="R16" s="870">
        <f>SUM(F16:F18)*L16+SUM(G16:G18)*M16+SUM(H16:H18)*N16+SUM(I16:I18)*O16+SUM(J16:J18)*P16+SUM(K16:K18)*Q16</f>
        <v>0</v>
      </c>
      <c r="S16" s="871" t="s">
        <v>104</v>
      </c>
      <c r="T16" s="872" t="s">
        <v>105</v>
      </c>
      <c r="U16" s="872" t="s">
        <v>106</v>
      </c>
      <c r="V16" s="872" t="s">
        <v>107</v>
      </c>
      <c r="W16" s="872" t="s">
        <v>200</v>
      </c>
      <c r="X16" s="873"/>
    </row>
    <row r="17" ht="39.95" customHeight="1" spans="2:24">
      <c r="B17" s="821"/>
      <c r="C17" s="821"/>
      <c r="D17" s="589" t="s">
        <v>38</v>
      </c>
      <c r="E17" s="818" t="s">
        <v>39</v>
      </c>
      <c r="F17" s="829">
        <f>'在庫（雨衣）'!BN17</f>
        <v>0</v>
      </c>
      <c r="G17" s="823">
        <f>'在庫（雨衣）'!BO17</f>
        <v>0</v>
      </c>
      <c r="H17" s="823">
        <f>'在庫（雨衣）'!BP17</f>
        <v>0</v>
      </c>
      <c r="I17" s="823">
        <f>'在庫（雨衣）'!BQ17</f>
        <v>0</v>
      </c>
      <c r="J17" s="823">
        <f>'在庫（雨衣）'!BR17</f>
        <v>0</v>
      </c>
      <c r="K17" s="834">
        <f>'在庫（雨衣）'!BS17</f>
        <v>0</v>
      </c>
      <c r="L17" s="837">
        <v>20</v>
      </c>
      <c r="M17" s="838">
        <v>20</v>
      </c>
      <c r="N17" s="838">
        <v>20</v>
      </c>
      <c r="O17" s="847">
        <v>26</v>
      </c>
      <c r="P17" s="847">
        <v>26</v>
      </c>
      <c r="Q17" s="834"/>
      <c r="R17" s="861"/>
      <c r="S17" s="874" t="s">
        <v>109</v>
      </c>
      <c r="T17" s="875" t="s">
        <v>110</v>
      </c>
      <c r="U17" s="875" t="s">
        <v>111</v>
      </c>
      <c r="V17" s="875" t="s">
        <v>112</v>
      </c>
      <c r="W17" s="875" t="s">
        <v>113</v>
      </c>
      <c r="X17" s="876"/>
    </row>
    <row r="18" ht="39.95" customHeight="1" spans="2:24">
      <c r="B18" s="825"/>
      <c r="C18" s="825"/>
      <c r="D18" s="589" t="s">
        <v>31</v>
      </c>
      <c r="E18" s="818" t="s">
        <v>32</v>
      </c>
      <c r="F18" s="826">
        <f>'在庫（雨衣）'!BN18</f>
        <v>0</v>
      </c>
      <c r="G18" s="827">
        <f>'在庫（雨衣）'!BO18</f>
        <v>0</v>
      </c>
      <c r="H18" s="827">
        <f>'在庫（雨衣）'!BP18</f>
        <v>0</v>
      </c>
      <c r="I18" s="827">
        <f>'在庫（雨衣）'!BQ18</f>
        <v>0</v>
      </c>
      <c r="J18" s="827">
        <f>'在庫（雨衣）'!BR18</f>
        <v>0</v>
      </c>
      <c r="K18" s="839">
        <f>'在庫（雨衣）'!BS18</f>
        <v>0</v>
      </c>
      <c r="L18" s="840">
        <v>20</v>
      </c>
      <c r="M18" s="841">
        <v>20</v>
      </c>
      <c r="N18" s="841">
        <v>20</v>
      </c>
      <c r="O18" s="848">
        <v>26</v>
      </c>
      <c r="P18" s="848">
        <v>26</v>
      </c>
      <c r="Q18" s="839"/>
      <c r="R18" s="865"/>
      <c r="S18" s="866" t="s">
        <v>114</v>
      </c>
      <c r="T18" s="867" t="s">
        <v>115</v>
      </c>
      <c r="U18" s="867" t="s">
        <v>116</v>
      </c>
      <c r="V18" s="867" t="s">
        <v>117</v>
      </c>
      <c r="W18" s="867" t="s">
        <v>118</v>
      </c>
      <c r="X18" s="877"/>
    </row>
    <row r="19" ht="39.95" customHeight="1" spans="2:24">
      <c r="B19" s="576" t="s">
        <v>119</v>
      </c>
      <c r="C19" s="576"/>
      <c r="D19" s="589" t="s">
        <v>24</v>
      </c>
      <c r="E19" s="818" t="s">
        <v>25</v>
      </c>
      <c r="F19" s="828">
        <f>'在庫（雨衣）'!BN19</f>
        <v>0</v>
      </c>
      <c r="G19" s="820">
        <f>'在庫（雨衣）'!BO19</f>
        <v>0</v>
      </c>
      <c r="H19" s="820">
        <f>'在庫（雨衣）'!BP19</f>
        <v>0</v>
      </c>
      <c r="I19" s="820">
        <f>'在庫（雨衣）'!BQ19</f>
        <v>0</v>
      </c>
      <c r="J19" s="820">
        <f>'在庫（雨衣）'!BR19</f>
        <v>0</v>
      </c>
      <c r="K19" s="842">
        <f>'在庫（雨衣）'!BS19</f>
        <v>0</v>
      </c>
      <c r="L19" s="835">
        <v>38</v>
      </c>
      <c r="M19" s="836">
        <v>38</v>
      </c>
      <c r="N19" s="836">
        <v>38</v>
      </c>
      <c r="O19" s="836">
        <v>38</v>
      </c>
      <c r="P19" s="836">
        <v>38</v>
      </c>
      <c r="Q19" s="842"/>
      <c r="R19" s="870">
        <f>SUM(F19:F21)*L19+SUM(G19:G21)*M19+SUM(H19:H21)*N19+SUM(I19:I21)*O19+SUM(J19:J21)*P19+SUM(K19:K21)*Q19</f>
        <v>0</v>
      </c>
      <c r="S19" s="871" t="s">
        <v>120</v>
      </c>
      <c r="T19" s="872" t="s">
        <v>121</v>
      </c>
      <c r="U19" s="872" t="s">
        <v>122</v>
      </c>
      <c r="V19" s="872" t="s">
        <v>123</v>
      </c>
      <c r="W19" s="872" t="s">
        <v>124</v>
      </c>
      <c r="X19" s="873"/>
    </row>
    <row r="20" ht="39.95" customHeight="1" spans="2:24">
      <c r="B20" s="821"/>
      <c r="C20" s="821"/>
      <c r="D20" s="589" t="s">
        <v>31</v>
      </c>
      <c r="E20" s="818" t="s">
        <v>32</v>
      </c>
      <c r="F20" s="822">
        <f>'在庫（雨衣）'!BN20</f>
        <v>0</v>
      </c>
      <c r="G20" s="832">
        <f>'在庫（雨衣）'!BO20</f>
        <v>0</v>
      </c>
      <c r="H20" s="832">
        <f>'在庫（雨衣）'!BP20</f>
        <v>0</v>
      </c>
      <c r="I20" s="832">
        <f>'在庫（雨衣）'!BQ20</f>
        <v>0</v>
      </c>
      <c r="J20" s="832">
        <f>'在庫（雨衣）'!BR20</f>
        <v>0</v>
      </c>
      <c r="K20" s="834">
        <f>'在庫（雨衣）'!BS20</f>
        <v>0</v>
      </c>
      <c r="L20" s="837">
        <v>38</v>
      </c>
      <c r="M20" s="838">
        <v>38</v>
      </c>
      <c r="N20" s="838">
        <v>38</v>
      </c>
      <c r="O20" s="838">
        <v>38</v>
      </c>
      <c r="P20" s="838">
        <v>38</v>
      </c>
      <c r="Q20" s="834"/>
      <c r="R20" s="861"/>
      <c r="S20" s="874" t="s">
        <v>125</v>
      </c>
      <c r="T20" s="875" t="s">
        <v>126</v>
      </c>
      <c r="U20" s="875" t="s">
        <v>127</v>
      </c>
      <c r="V20" s="875" t="s">
        <v>128</v>
      </c>
      <c r="W20" s="875" t="s">
        <v>129</v>
      </c>
      <c r="X20" s="876"/>
    </row>
    <row r="21" ht="39.95" customHeight="1" spans="2:24">
      <c r="B21" s="825"/>
      <c r="C21" s="825"/>
      <c r="D21" s="589" t="s">
        <v>130</v>
      </c>
      <c r="E21" s="818" t="s">
        <v>131</v>
      </c>
      <c r="F21" s="830">
        <f>'在庫（雨衣）'!BN21</f>
        <v>0</v>
      </c>
      <c r="G21" s="831">
        <f>'在庫（雨衣）'!BO21</f>
        <v>0</v>
      </c>
      <c r="H21" s="831">
        <f>'在庫（雨衣）'!BP21</f>
        <v>0</v>
      </c>
      <c r="I21" s="831">
        <f>'在庫（雨衣）'!BQ21</f>
        <v>0</v>
      </c>
      <c r="J21" s="831">
        <f>'在庫（雨衣）'!BR21</f>
        <v>0</v>
      </c>
      <c r="K21" s="839">
        <f>'在庫（雨衣）'!BS21</f>
        <v>0</v>
      </c>
      <c r="L21" s="840">
        <v>38</v>
      </c>
      <c r="M21" s="841">
        <v>38</v>
      </c>
      <c r="N21" s="841">
        <v>38</v>
      </c>
      <c r="O21" s="841">
        <v>38</v>
      </c>
      <c r="P21" s="841">
        <v>38</v>
      </c>
      <c r="Q21" s="839"/>
      <c r="R21" s="865"/>
      <c r="S21" s="866" t="s">
        <v>132</v>
      </c>
      <c r="T21" s="867" t="s">
        <v>133</v>
      </c>
      <c r="U21" s="867" t="s">
        <v>134</v>
      </c>
      <c r="V21" s="867" t="s">
        <v>135</v>
      </c>
      <c r="W21" s="867" t="s">
        <v>136</v>
      </c>
      <c r="X21" s="877"/>
    </row>
    <row r="22" ht="60" customHeight="1" spans="2:24">
      <c r="B22" s="576" t="s">
        <v>137</v>
      </c>
      <c r="C22" s="576"/>
      <c r="D22" s="589" t="s">
        <v>138</v>
      </c>
      <c r="E22" s="818" t="s">
        <v>139</v>
      </c>
      <c r="F22" s="828">
        <f>'在庫（雨衣）'!BN22</f>
        <v>0</v>
      </c>
      <c r="G22" s="820">
        <f>'在庫（雨衣）'!BO22</f>
        <v>0</v>
      </c>
      <c r="H22" s="820">
        <f>'在庫（雨衣）'!BP22</f>
        <v>0</v>
      </c>
      <c r="I22" s="820">
        <f>'在庫（雨衣）'!BQ22</f>
        <v>0</v>
      </c>
      <c r="J22" s="820">
        <f>'在庫（雨衣）'!BR22</f>
        <v>0</v>
      </c>
      <c r="K22" s="842">
        <f>'在庫（雨衣）'!BS22</f>
        <v>0</v>
      </c>
      <c r="L22" s="835">
        <v>25</v>
      </c>
      <c r="M22" s="836">
        <v>25</v>
      </c>
      <c r="N22" s="836">
        <v>25</v>
      </c>
      <c r="O22" s="836">
        <v>25</v>
      </c>
      <c r="P22" s="836">
        <v>25</v>
      </c>
      <c r="Q22" s="842"/>
      <c r="R22" s="870">
        <f>SUM(F22:F23)*L22+SUM(G22:G23)*M22+SUM(H22:H23)*N22+SUM(I22:I23)*O22+SUM(J22:J23)*P22+SUM(K22:K23)*Q22</f>
        <v>0</v>
      </c>
      <c r="S22" s="871" t="s">
        <v>140</v>
      </c>
      <c r="T22" s="872" t="s">
        <v>141</v>
      </c>
      <c r="U22" s="872" t="s">
        <v>142</v>
      </c>
      <c r="V22" s="872" t="s">
        <v>143</v>
      </c>
      <c r="W22" s="872" t="s">
        <v>144</v>
      </c>
      <c r="X22" s="873"/>
    </row>
    <row r="23" ht="60" customHeight="1" spans="2:24">
      <c r="B23" s="825"/>
      <c r="C23" s="825"/>
      <c r="D23" s="589" t="s">
        <v>145</v>
      </c>
      <c r="E23" s="818" t="s">
        <v>146</v>
      </c>
      <c r="F23" s="826">
        <f>'在庫（雨衣）'!BN23</f>
        <v>0</v>
      </c>
      <c r="G23" s="827">
        <f>'在庫（雨衣）'!BO23</f>
        <v>0</v>
      </c>
      <c r="H23" s="827">
        <f>'在庫（雨衣）'!BP23</f>
        <v>0</v>
      </c>
      <c r="I23" s="827">
        <f>'在庫（雨衣）'!BQ23</f>
        <v>0</v>
      </c>
      <c r="J23" s="827">
        <f>'在庫（雨衣）'!BR23</f>
        <v>0</v>
      </c>
      <c r="K23" s="839">
        <f>'在庫（雨衣）'!BS23</f>
        <v>0</v>
      </c>
      <c r="L23" s="840">
        <v>25</v>
      </c>
      <c r="M23" s="841">
        <v>25</v>
      </c>
      <c r="N23" s="841">
        <v>25</v>
      </c>
      <c r="O23" s="841">
        <v>25</v>
      </c>
      <c r="P23" s="841">
        <v>25</v>
      </c>
      <c r="Q23" s="839"/>
      <c r="R23" s="865"/>
      <c r="S23" s="866" t="s">
        <v>147</v>
      </c>
      <c r="T23" s="867" t="s">
        <v>148</v>
      </c>
      <c r="U23" s="867" t="s">
        <v>149</v>
      </c>
      <c r="V23" s="867" t="s">
        <v>150</v>
      </c>
      <c r="W23" s="867" t="s">
        <v>151</v>
      </c>
      <c r="X23" s="877"/>
    </row>
    <row r="24" ht="30" customHeight="1" spans="2:24">
      <c r="B24" s="576" t="s">
        <v>152</v>
      </c>
      <c r="C24" s="576"/>
      <c r="D24" s="589" t="s">
        <v>153</v>
      </c>
      <c r="E24" s="818" t="s">
        <v>154</v>
      </c>
      <c r="F24" s="828">
        <f>'在庫（雨衣）'!BN24</f>
        <v>0</v>
      </c>
      <c r="G24" s="820">
        <f>'在庫（雨衣）'!BO24</f>
        <v>1</v>
      </c>
      <c r="H24" s="820">
        <f>'在庫（雨衣）'!BP24</f>
        <v>0</v>
      </c>
      <c r="I24" s="820">
        <f>'在庫（雨衣）'!BQ24</f>
        <v>0</v>
      </c>
      <c r="J24" s="820">
        <f>'在庫（雨衣）'!BR24</f>
        <v>0</v>
      </c>
      <c r="K24" s="843">
        <f>'在庫（雨衣）'!BS24</f>
        <v>0</v>
      </c>
      <c r="L24" s="835">
        <v>36</v>
      </c>
      <c r="M24" s="836">
        <v>36</v>
      </c>
      <c r="N24" s="836">
        <v>36</v>
      </c>
      <c r="O24" s="836">
        <v>36</v>
      </c>
      <c r="P24" s="836">
        <v>36</v>
      </c>
      <c r="Q24" s="878">
        <v>36</v>
      </c>
      <c r="R24" s="870">
        <f>SUM(F24:F27)*L24+SUM(G24:G27)*M24+SUM(H24:H27)*N24+SUM(I24:I27)*O24+SUM(J24:J27)*P24+SUM(K24:K27)*Q24</f>
        <v>36</v>
      </c>
      <c r="S24" s="871" t="s">
        <v>155</v>
      </c>
      <c r="T24" s="872" t="s">
        <v>156</v>
      </c>
      <c r="U24" s="872" t="s">
        <v>157</v>
      </c>
      <c r="V24" s="872" t="s">
        <v>158</v>
      </c>
      <c r="W24" s="872" t="s">
        <v>159</v>
      </c>
      <c r="X24" s="879" t="s">
        <v>160</v>
      </c>
    </row>
    <row r="25" ht="30" customHeight="1" spans="2:24">
      <c r="B25" s="821"/>
      <c r="C25" s="821"/>
      <c r="D25" s="589" t="s">
        <v>24</v>
      </c>
      <c r="E25" s="818" t="s">
        <v>25</v>
      </c>
      <c r="F25" s="822">
        <f>'在庫（雨衣）'!BN25</f>
        <v>0</v>
      </c>
      <c r="G25" s="832">
        <f>'在庫（雨衣）'!BO25</f>
        <v>0</v>
      </c>
      <c r="H25" s="832">
        <f>'在庫（雨衣）'!BP25</f>
        <v>0</v>
      </c>
      <c r="I25" s="832">
        <f>'在庫（雨衣）'!BQ25</f>
        <v>0</v>
      </c>
      <c r="J25" s="832">
        <f>'在庫（雨衣）'!BR25</f>
        <v>0</v>
      </c>
      <c r="K25" s="849">
        <f>'在庫（雨衣）'!BS25</f>
        <v>0</v>
      </c>
      <c r="L25" s="837">
        <v>36</v>
      </c>
      <c r="M25" s="838">
        <v>36</v>
      </c>
      <c r="N25" s="838">
        <v>36</v>
      </c>
      <c r="O25" s="838">
        <v>36</v>
      </c>
      <c r="P25" s="838">
        <v>36</v>
      </c>
      <c r="Q25" s="891">
        <v>36</v>
      </c>
      <c r="R25" s="861"/>
      <c r="S25" s="874" t="s">
        <v>161</v>
      </c>
      <c r="T25" s="875" t="s">
        <v>162</v>
      </c>
      <c r="U25" s="875" t="s">
        <v>163</v>
      </c>
      <c r="V25" s="875" t="s">
        <v>164</v>
      </c>
      <c r="W25" s="875" t="s">
        <v>165</v>
      </c>
      <c r="X25" s="892" t="s">
        <v>166</v>
      </c>
    </row>
    <row r="26" ht="30" customHeight="1" spans="2:24">
      <c r="B26" s="821"/>
      <c r="C26" s="821"/>
      <c r="D26" s="589" t="s">
        <v>31</v>
      </c>
      <c r="E26" s="818" t="s">
        <v>32</v>
      </c>
      <c r="F26" s="822">
        <f>'在庫（雨衣）'!BN26</f>
        <v>0</v>
      </c>
      <c r="G26" s="832">
        <f>'在庫（雨衣）'!BO26</f>
        <v>0</v>
      </c>
      <c r="H26" s="832">
        <f>'在庫（雨衣）'!BP26</f>
        <v>0</v>
      </c>
      <c r="I26" s="832">
        <f>'在庫（雨衣）'!BQ26</f>
        <v>0</v>
      </c>
      <c r="J26" s="832">
        <f>'在庫（雨衣）'!BR26</f>
        <v>0</v>
      </c>
      <c r="K26" s="849">
        <f>'在庫（雨衣）'!BS26</f>
        <v>0</v>
      </c>
      <c r="L26" s="837">
        <v>36</v>
      </c>
      <c r="M26" s="838">
        <v>36</v>
      </c>
      <c r="N26" s="838">
        <v>36</v>
      </c>
      <c r="O26" s="838">
        <v>36</v>
      </c>
      <c r="P26" s="838">
        <v>36</v>
      </c>
      <c r="Q26" s="891">
        <v>36</v>
      </c>
      <c r="R26" s="861"/>
      <c r="S26" s="874" t="s">
        <v>167</v>
      </c>
      <c r="T26" s="875" t="s">
        <v>168</v>
      </c>
      <c r="U26" s="875" t="s">
        <v>169</v>
      </c>
      <c r="V26" s="875" t="s">
        <v>170</v>
      </c>
      <c r="W26" s="875" t="s">
        <v>171</v>
      </c>
      <c r="X26" s="892" t="s">
        <v>172</v>
      </c>
    </row>
    <row r="27" ht="30" customHeight="1" spans="2:24">
      <c r="B27" s="825"/>
      <c r="C27" s="825"/>
      <c r="D27" s="589" t="s">
        <v>130</v>
      </c>
      <c r="E27" s="818" t="s">
        <v>131</v>
      </c>
      <c r="F27" s="830">
        <f>'在庫（雨衣）'!BN27</f>
        <v>0</v>
      </c>
      <c r="G27" s="831">
        <f>'在庫（雨衣）'!BO27</f>
        <v>0</v>
      </c>
      <c r="H27" s="831">
        <f>'在庫（雨衣）'!BP27</f>
        <v>0</v>
      </c>
      <c r="I27" s="831">
        <f>'在庫（雨衣）'!BQ27</f>
        <v>0</v>
      </c>
      <c r="J27" s="831">
        <f>'在庫（雨衣）'!BR27</f>
        <v>0</v>
      </c>
      <c r="K27" s="844">
        <f>'在庫（雨衣）'!BS27</f>
        <v>0</v>
      </c>
      <c r="L27" s="840">
        <v>36</v>
      </c>
      <c r="M27" s="841">
        <v>36</v>
      </c>
      <c r="N27" s="841">
        <v>36</v>
      </c>
      <c r="O27" s="841">
        <v>36</v>
      </c>
      <c r="P27" s="841">
        <v>36</v>
      </c>
      <c r="Q27" s="880">
        <v>36</v>
      </c>
      <c r="R27" s="865"/>
      <c r="S27" s="866" t="s">
        <v>173</v>
      </c>
      <c r="T27" s="867" t="s">
        <v>174</v>
      </c>
      <c r="U27" s="867" t="s">
        <v>175</v>
      </c>
      <c r="V27" s="867" t="s">
        <v>176</v>
      </c>
      <c r="W27" s="867" t="s">
        <v>177</v>
      </c>
      <c r="X27" s="881" t="s">
        <v>178</v>
      </c>
    </row>
    <row r="28" ht="140.1" customHeight="1" spans="2:24">
      <c r="B28" s="815" t="s">
        <v>179</v>
      </c>
      <c r="C28" s="815"/>
      <c r="D28" s="589" t="s">
        <v>180</v>
      </c>
      <c r="E28" s="818" t="s">
        <v>180</v>
      </c>
      <c r="F28" s="828">
        <f>'在庫（雨衣）'!BN28</f>
        <v>0</v>
      </c>
      <c r="G28" s="820">
        <f>'在庫（雨衣）'!BO28</f>
        <v>0</v>
      </c>
      <c r="H28" s="820">
        <f>'在庫（雨衣）'!BP28</f>
        <v>0</v>
      </c>
      <c r="I28" s="820">
        <f>'在庫（雨衣）'!BQ28</f>
        <v>0</v>
      </c>
      <c r="J28" s="850">
        <f>'在庫（雨衣）'!BR28</f>
        <v>0</v>
      </c>
      <c r="K28" s="851">
        <f>'在庫（雨衣）'!BS28</f>
        <v>0</v>
      </c>
      <c r="L28" s="852">
        <v>28</v>
      </c>
      <c r="M28" s="853">
        <v>28</v>
      </c>
      <c r="N28" s="853">
        <v>28</v>
      </c>
      <c r="O28" s="853">
        <v>28</v>
      </c>
      <c r="P28" s="854"/>
      <c r="Q28" s="893"/>
      <c r="R28" s="894">
        <f>SUM(F28)*L28+SUM(G28)*M28+SUM(H28)*N28+SUM(I28)*O28+SUM(J28)*P28+SUM(K28)*Q28</f>
        <v>0</v>
      </c>
      <c r="S28" s="895" t="s">
        <v>181</v>
      </c>
      <c r="T28" s="896" t="s">
        <v>182</v>
      </c>
      <c r="U28" s="896" t="s">
        <v>183</v>
      </c>
      <c r="V28" s="896" t="s">
        <v>184</v>
      </c>
      <c r="W28" s="897"/>
      <c r="X28" s="898"/>
    </row>
    <row r="29" ht="60" customHeight="1" spans="2:24">
      <c r="B29" s="576" t="s">
        <v>185</v>
      </c>
      <c r="C29" s="576"/>
      <c r="D29" s="589" t="s">
        <v>24</v>
      </c>
      <c r="E29" s="818" t="s">
        <v>25</v>
      </c>
      <c r="F29" s="828">
        <f>'在庫（雨衣）'!BN29</f>
        <v>0</v>
      </c>
      <c r="G29" s="820">
        <f>'在庫（雨衣）'!BO29</f>
        <v>0</v>
      </c>
      <c r="H29" s="820">
        <f>'在庫（雨衣）'!BP29</f>
        <v>0</v>
      </c>
      <c r="I29" s="820">
        <f>'在庫（雨衣）'!BQ29</f>
        <v>0</v>
      </c>
      <c r="J29" s="820">
        <f>'在庫（雨衣）'!BR29</f>
        <v>0</v>
      </c>
      <c r="K29" s="842">
        <f>'在庫（雨衣）'!BS29</f>
        <v>0</v>
      </c>
      <c r="L29" s="835">
        <v>35</v>
      </c>
      <c r="M29" s="836">
        <v>35</v>
      </c>
      <c r="N29" s="836">
        <v>35</v>
      </c>
      <c r="O29" s="836">
        <v>35</v>
      </c>
      <c r="P29" s="836">
        <v>35</v>
      </c>
      <c r="Q29" s="842"/>
      <c r="R29" s="870">
        <f>SUM(F29:F30)*L29+SUM(G29:G30)*M29+SUM(H29:H30)*N29+SUM(I29:I30)*O29+SUM(J29:J30)*P29+SUM(K29:K30)*Q29</f>
        <v>0</v>
      </c>
      <c r="S29" s="871" t="s">
        <v>186</v>
      </c>
      <c r="T29" s="872" t="s">
        <v>187</v>
      </c>
      <c r="U29" s="872" t="s">
        <v>188</v>
      </c>
      <c r="V29" s="872" t="s">
        <v>189</v>
      </c>
      <c r="W29" s="872" t="s">
        <v>190</v>
      </c>
      <c r="X29" s="873"/>
    </row>
    <row r="30" ht="60" customHeight="1" spans="2:24">
      <c r="B30" s="825"/>
      <c r="C30" s="825"/>
      <c r="D30" s="589" t="s">
        <v>31</v>
      </c>
      <c r="E30" s="818" t="s">
        <v>32</v>
      </c>
      <c r="F30" s="830">
        <f>'在庫（雨衣）'!BN30</f>
        <v>0</v>
      </c>
      <c r="G30" s="831">
        <f>'在庫（雨衣）'!BO30</f>
        <v>0</v>
      </c>
      <c r="H30" s="831">
        <f>'在庫（雨衣）'!BP30</f>
        <v>0</v>
      </c>
      <c r="I30" s="831">
        <f>'在庫（雨衣）'!BQ30</f>
        <v>0</v>
      </c>
      <c r="J30" s="831">
        <f>'在庫（雨衣）'!BR30</f>
        <v>0</v>
      </c>
      <c r="K30" s="839">
        <f>'在庫（雨衣）'!BS30</f>
        <v>0</v>
      </c>
      <c r="L30" s="840">
        <v>35</v>
      </c>
      <c r="M30" s="841">
        <v>35</v>
      </c>
      <c r="N30" s="841">
        <v>35</v>
      </c>
      <c r="O30" s="841">
        <v>35</v>
      </c>
      <c r="P30" s="841">
        <v>35</v>
      </c>
      <c r="Q30" s="839"/>
      <c r="R30" s="865"/>
      <c r="S30" s="866" t="s">
        <v>191</v>
      </c>
      <c r="T30" s="867" t="s">
        <v>192</v>
      </c>
      <c r="U30" s="867" t="s">
        <v>193</v>
      </c>
      <c r="V30" s="867" t="s">
        <v>194</v>
      </c>
      <c r="W30" s="867" t="s">
        <v>195</v>
      </c>
      <c r="X30" s="877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899">
        <f>SUM(R4:R30)</f>
        <v>116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N10" activePane="bottomRight" state="frozen"/>
      <selection/>
      <selection pane="topRight"/>
      <selection pane="bottomLeft"/>
      <selection pane="bottomRight" activeCell="BZ18" sqref="BZ18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575"/>
      <c r="H2" s="575"/>
      <c r="I2" s="575"/>
      <c r="J2" s="575"/>
      <c r="K2" s="575"/>
      <c r="L2" s="575"/>
      <c r="M2" s="524" t="s">
        <v>1</v>
      </c>
      <c r="N2" s="575"/>
      <c r="O2" s="575"/>
      <c r="P2" s="575"/>
      <c r="Q2" s="575"/>
      <c r="R2" s="575"/>
      <c r="S2" s="686"/>
      <c r="T2" s="530" t="s">
        <v>2</v>
      </c>
      <c r="U2" s="687"/>
      <c r="V2" s="687"/>
      <c r="W2" s="687"/>
      <c r="X2" s="687"/>
      <c r="Y2" s="687"/>
      <c r="Z2" s="702"/>
      <c r="AA2" s="531" t="s">
        <v>3</v>
      </c>
      <c r="AB2" s="703"/>
      <c r="AC2" s="703"/>
      <c r="AD2" s="703"/>
      <c r="AE2" s="703"/>
      <c r="AF2" s="703"/>
      <c r="AG2" s="715"/>
      <c r="AH2" s="532" t="s">
        <v>4</v>
      </c>
      <c r="AI2" s="716"/>
      <c r="AJ2" s="716"/>
      <c r="AK2" s="716"/>
      <c r="AL2" s="716"/>
      <c r="AM2" s="716"/>
      <c r="AN2" s="717"/>
      <c r="AO2" s="532" t="s">
        <v>5</v>
      </c>
      <c r="AP2" s="716"/>
      <c r="AQ2" s="716"/>
      <c r="AR2" s="716"/>
      <c r="AS2" s="716"/>
      <c r="AT2" s="716"/>
      <c r="AU2" s="717"/>
      <c r="AV2" s="532" t="s">
        <v>6</v>
      </c>
      <c r="AW2" s="733"/>
      <c r="AX2" s="733"/>
      <c r="AY2" s="733"/>
      <c r="AZ2" s="733"/>
      <c r="BA2" s="733"/>
      <c r="BB2" s="734"/>
      <c r="BC2" s="532" t="s">
        <v>7</v>
      </c>
      <c r="BD2" s="733"/>
      <c r="BE2" s="733"/>
      <c r="BF2" s="733"/>
      <c r="BG2" s="733"/>
      <c r="BH2" s="733"/>
      <c r="BI2" s="734"/>
      <c r="BJ2" s="532" t="s">
        <v>8</v>
      </c>
      <c r="BK2" s="716"/>
      <c r="BL2" s="716"/>
      <c r="BM2" s="716"/>
      <c r="BN2" s="716"/>
      <c r="BO2" s="716"/>
      <c r="BP2" s="717"/>
      <c r="BQ2" s="524" t="s">
        <v>9</v>
      </c>
      <c r="BR2" s="575"/>
      <c r="BS2" s="575"/>
      <c r="BT2" s="575"/>
      <c r="BU2" s="575"/>
      <c r="BV2" s="575"/>
      <c r="BW2" s="686"/>
      <c r="BX2" s="524" t="s">
        <v>10</v>
      </c>
      <c r="BY2" s="575"/>
      <c r="BZ2" s="575"/>
      <c r="CA2" s="575"/>
      <c r="CB2" s="575"/>
      <c r="CC2" s="575"/>
      <c r="CD2" s="686"/>
      <c r="CE2" s="524" t="s">
        <v>11</v>
      </c>
      <c r="CF2" s="575"/>
      <c r="CG2" s="575"/>
      <c r="CH2" s="575"/>
      <c r="CI2" s="575"/>
      <c r="CJ2" s="575"/>
      <c r="CK2" s="686"/>
      <c r="CL2" s="532" t="s">
        <v>12</v>
      </c>
      <c r="CM2" s="716"/>
      <c r="CN2" s="716"/>
      <c r="CO2" s="716"/>
      <c r="CP2" s="716"/>
      <c r="CQ2" s="716"/>
      <c r="CR2" s="717"/>
    </row>
    <row r="3" s="642" customFormat="1" ht="24" spans="2:96">
      <c r="B3" s="643" t="s">
        <v>13</v>
      </c>
      <c r="C3" s="643" t="s">
        <v>14</v>
      </c>
      <c r="D3" s="643" t="s">
        <v>15</v>
      </c>
      <c r="E3" s="644" t="s">
        <v>16</v>
      </c>
      <c r="F3" s="645">
        <v>90</v>
      </c>
      <c r="G3" s="645">
        <v>100</v>
      </c>
      <c r="H3" s="645">
        <v>110</v>
      </c>
      <c r="I3" s="645">
        <v>120</v>
      </c>
      <c r="J3" s="645">
        <v>130</v>
      </c>
      <c r="K3" s="666">
        <v>140</v>
      </c>
      <c r="L3" s="666">
        <v>150</v>
      </c>
      <c r="M3" s="667">
        <v>90</v>
      </c>
      <c r="N3" s="645">
        <v>100</v>
      </c>
      <c r="O3" s="645">
        <v>110</v>
      </c>
      <c r="P3" s="645">
        <v>120</v>
      </c>
      <c r="Q3" s="645">
        <v>130</v>
      </c>
      <c r="R3" s="666">
        <v>140</v>
      </c>
      <c r="S3" s="688">
        <v>150</v>
      </c>
      <c r="T3" s="689">
        <v>90</v>
      </c>
      <c r="U3" s="690">
        <v>100</v>
      </c>
      <c r="V3" s="690">
        <v>110</v>
      </c>
      <c r="W3" s="690">
        <v>120</v>
      </c>
      <c r="X3" s="690">
        <v>130</v>
      </c>
      <c r="Y3" s="704">
        <v>140</v>
      </c>
      <c r="Z3" s="688">
        <v>150</v>
      </c>
      <c r="AA3" s="689">
        <v>90</v>
      </c>
      <c r="AB3" s="690">
        <v>100</v>
      </c>
      <c r="AC3" s="690">
        <v>110</v>
      </c>
      <c r="AD3" s="690">
        <v>120</v>
      </c>
      <c r="AE3" s="690">
        <v>130</v>
      </c>
      <c r="AF3" s="704">
        <v>140</v>
      </c>
      <c r="AG3" s="688">
        <v>150</v>
      </c>
      <c r="AH3" s="667">
        <v>90</v>
      </c>
      <c r="AI3" s="645">
        <v>100</v>
      </c>
      <c r="AJ3" s="645">
        <v>110</v>
      </c>
      <c r="AK3" s="645">
        <v>120</v>
      </c>
      <c r="AL3" s="645">
        <v>130</v>
      </c>
      <c r="AM3" s="666">
        <v>140</v>
      </c>
      <c r="AN3" s="688">
        <v>150</v>
      </c>
      <c r="AO3" s="667">
        <v>90</v>
      </c>
      <c r="AP3" s="645">
        <v>100</v>
      </c>
      <c r="AQ3" s="645">
        <v>110</v>
      </c>
      <c r="AR3" s="645">
        <v>120</v>
      </c>
      <c r="AS3" s="645">
        <v>130</v>
      </c>
      <c r="AT3" s="666">
        <v>140</v>
      </c>
      <c r="AU3" s="688">
        <v>150</v>
      </c>
      <c r="AV3" s="689">
        <v>90</v>
      </c>
      <c r="AW3" s="690">
        <v>100</v>
      </c>
      <c r="AX3" s="690">
        <v>110</v>
      </c>
      <c r="AY3" s="690">
        <v>120</v>
      </c>
      <c r="AZ3" s="690">
        <v>130</v>
      </c>
      <c r="BA3" s="704">
        <v>140</v>
      </c>
      <c r="BB3" s="688">
        <v>150</v>
      </c>
      <c r="BC3" s="689">
        <v>90</v>
      </c>
      <c r="BD3" s="690">
        <v>100</v>
      </c>
      <c r="BE3" s="690">
        <v>110</v>
      </c>
      <c r="BF3" s="690">
        <v>120</v>
      </c>
      <c r="BG3" s="690">
        <v>130</v>
      </c>
      <c r="BH3" s="704">
        <v>140</v>
      </c>
      <c r="BI3" s="688">
        <v>150</v>
      </c>
      <c r="BJ3" s="689">
        <v>90</v>
      </c>
      <c r="BK3" s="690">
        <v>100</v>
      </c>
      <c r="BL3" s="690">
        <v>110</v>
      </c>
      <c r="BM3" s="690">
        <v>120</v>
      </c>
      <c r="BN3" s="690">
        <v>130</v>
      </c>
      <c r="BO3" s="704">
        <v>140</v>
      </c>
      <c r="BP3" s="688">
        <v>150</v>
      </c>
      <c r="BQ3" s="667">
        <v>90</v>
      </c>
      <c r="BR3" s="645">
        <v>100</v>
      </c>
      <c r="BS3" s="645">
        <v>110</v>
      </c>
      <c r="BT3" s="645">
        <v>120</v>
      </c>
      <c r="BU3" s="645">
        <v>130</v>
      </c>
      <c r="BV3" s="666">
        <v>140</v>
      </c>
      <c r="BW3" s="688">
        <v>150</v>
      </c>
      <c r="BX3" s="667">
        <v>90</v>
      </c>
      <c r="BY3" s="645">
        <v>100</v>
      </c>
      <c r="BZ3" s="645">
        <v>110</v>
      </c>
      <c r="CA3" s="645">
        <v>120</v>
      </c>
      <c r="CB3" s="645">
        <v>130</v>
      </c>
      <c r="CC3" s="666">
        <v>140</v>
      </c>
      <c r="CD3" s="688">
        <v>150</v>
      </c>
      <c r="CE3" s="667">
        <v>90</v>
      </c>
      <c r="CF3" s="645">
        <v>100</v>
      </c>
      <c r="CG3" s="645">
        <v>110</v>
      </c>
      <c r="CH3" s="645">
        <v>120</v>
      </c>
      <c r="CI3" s="645">
        <v>130</v>
      </c>
      <c r="CJ3" s="666">
        <v>140</v>
      </c>
      <c r="CK3" s="688">
        <v>150</v>
      </c>
      <c r="CL3" s="689">
        <v>90</v>
      </c>
      <c r="CM3" s="690">
        <v>100</v>
      </c>
      <c r="CN3" s="690">
        <v>110</v>
      </c>
      <c r="CO3" s="690">
        <v>120</v>
      </c>
      <c r="CP3" s="690">
        <v>130</v>
      </c>
      <c r="CQ3" s="704">
        <v>140</v>
      </c>
      <c r="CR3" s="688">
        <v>150</v>
      </c>
    </row>
    <row r="4" ht="99.95" customHeight="1" spans="2:101">
      <c r="B4" s="477" t="s">
        <v>201</v>
      </c>
      <c r="C4" s="579"/>
      <c r="D4" s="646" t="s">
        <v>202</v>
      </c>
      <c r="E4" s="647" t="s">
        <v>203</v>
      </c>
      <c r="F4" s="648" t="s">
        <v>204</v>
      </c>
      <c r="G4" s="648" t="s">
        <v>205</v>
      </c>
      <c r="H4" s="648" t="s">
        <v>206</v>
      </c>
      <c r="I4" s="648" t="s">
        <v>207</v>
      </c>
      <c r="J4" s="648" t="s">
        <v>208</v>
      </c>
      <c r="K4" s="668"/>
      <c r="L4" s="669"/>
      <c r="M4" s="670">
        <v>5</v>
      </c>
      <c r="N4" s="671">
        <v>3</v>
      </c>
      <c r="O4" s="671">
        <v>3</v>
      </c>
      <c r="P4" s="671">
        <v>4</v>
      </c>
      <c r="Q4" s="671">
        <v>2</v>
      </c>
      <c r="R4" s="691"/>
      <c r="S4" s="69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05"/>
      <c r="Z4" s="706"/>
      <c r="AA4" s="534"/>
      <c r="AB4" s="507"/>
      <c r="AC4" s="507"/>
      <c r="AD4" s="507"/>
      <c r="AE4" s="507"/>
      <c r="AF4" s="705"/>
      <c r="AG4" s="706"/>
      <c r="AH4" s="718"/>
      <c r="AI4" s="719"/>
      <c r="AJ4" s="719"/>
      <c r="AK4" s="719"/>
      <c r="AL4" s="719"/>
      <c r="AM4" s="720"/>
      <c r="AN4" s="692"/>
      <c r="AO4" s="718"/>
      <c r="AP4" s="719"/>
      <c r="AQ4" s="719">
        <v>1</v>
      </c>
      <c r="AR4" s="719"/>
      <c r="AS4" s="719"/>
      <c r="AT4" s="720"/>
      <c r="AU4" s="692"/>
      <c r="AV4" s="535"/>
      <c r="AW4" s="735"/>
      <c r="AX4" s="735">
        <v>1</v>
      </c>
      <c r="AY4" s="735"/>
      <c r="AZ4" s="735"/>
      <c r="BA4" s="736"/>
      <c r="BB4" s="737"/>
      <c r="BC4" s="738"/>
      <c r="BD4" s="739"/>
      <c r="BE4" s="739">
        <v>1</v>
      </c>
      <c r="BF4" s="739"/>
      <c r="BG4" s="739"/>
      <c r="BH4" s="760"/>
      <c r="BI4" s="737"/>
      <c r="BJ4" s="738"/>
      <c r="BK4" s="739"/>
      <c r="BL4" s="739">
        <v>0.12</v>
      </c>
      <c r="BM4" s="739"/>
      <c r="BN4" s="739"/>
      <c r="BO4" s="760"/>
      <c r="BP4" s="737"/>
      <c r="BQ4" s="765">
        <f t="shared" ref="BQ4:BU11" si="0">IF($A$1="补货",M4+T4+AA4,M4)</f>
        <v>5</v>
      </c>
      <c r="BR4" s="766">
        <f t="shared" si="0"/>
        <v>3</v>
      </c>
      <c r="BS4" s="766">
        <f t="shared" si="0"/>
        <v>3</v>
      </c>
      <c r="BT4" s="766">
        <f t="shared" si="0"/>
        <v>4</v>
      </c>
      <c r="BU4" s="766">
        <f t="shared" si="0"/>
        <v>2</v>
      </c>
      <c r="BV4" s="766">
        <f t="shared" ref="BV4:BV18" si="1">IF($A$1="补货",R4+Y4+AF4,R4)</f>
        <v>0</v>
      </c>
      <c r="BW4" s="766">
        <f t="shared" ref="BW4:BW18" si="2">IF($A$1="补货",S4+Z4+AG4,S4)</f>
        <v>0</v>
      </c>
      <c r="BX4" s="534"/>
      <c r="BY4" s="507"/>
      <c r="BZ4" s="507"/>
      <c r="CA4" s="507"/>
      <c r="CB4" s="507"/>
      <c r="CC4" s="705"/>
      <c r="CD4" s="706"/>
      <c r="CE4" s="765">
        <f t="shared" ref="CE4:CI11" si="3">BQ4+BX4</f>
        <v>5</v>
      </c>
      <c r="CF4" s="781">
        <f t="shared" si="3"/>
        <v>3</v>
      </c>
      <c r="CG4" s="781">
        <f t="shared" si="3"/>
        <v>3</v>
      </c>
      <c r="CH4" s="781">
        <f t="shared" si="3"/>
        <v>4</v>
      </c>
      <c r="CI4" s="781">
        <f t="shared" si="3"/>
        <v>2</v>
      </c>
      <c r="CJ4" s="781">
        <f t="shared" ref="CJ4:CJ18" si="4">BV4+CC4</f>
        <v>0</v>
      </c>
      <c r="CK4" s="781">
        <f t="shared" ref="CK4:CK18" si="5">BW4+CD4</f>
        <v>0</v>
      </c>
      <c r="CL4" s="795" t="str">
        <f t="shared" ref="CL4:CP11" si="6">IF(BJ4&lt;&gt;0,CE4/BJ4*7,"-")</f>
        <v>-</v>
      </c>
      <c r="CM4" s="796" t="str">
        <f t="shared" si="6"/>
        <v>-</v>
      </c>
      <c r="CN4" s="796">
        <f t="shared" si="6"/>
        <v>175</v>
      </c>
      <c r="CO4" s="796" t="str">
        <f t="shared" si="6"/>
        <v>-</v>
      </c>
      <c r="CP4" s="796" t="str">
        <f t="shared" si="6"/>
        <v>-</v>
      </c>
      <c r="CQ4" s="797" t="str">
        <f t="shared" ref="CQ4:CQ18" si="7">IF(BO4&lt;&gt;0,CJ4/BO4*7,"-")</f>
        <v>-</v>
      </c>
      <c r="CR4" s="79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4"/>
      <c r="C5" s="585"/>
      <c r="D5" s="649" t="s">
        <v>209</v>
      </c>
      <c r="E5" s="650" t="s">
        <v>210</v>
      </c>
      <c r="F5" s="651" t="s">
        <v>211</v>
      </c>
      <c r="G5" s="651" t="s">
        <v>212</v>
      </c>
      <c r="H5" s="651" t="s">
        <v>213</v>
      </c>
      <c r="I5" s="651" t="s">
        <v>214</v>
      </c>
      <c r="J5" s="651" t="s">
        <v>215</v>
      </c>
      <c r="K5" s="651"/>
      <c r="L5" s="672"/>
      <c r="M5" s="673">
        <v>3</v>
      </c>
      <c r="N5" s="674">
        <v>3</v>
      </c>
      <c r="O5" s="674">
        <v>3</v>
      </c>
      <c r="P5" s="674">
        <v>2</v>
      </c>
      <c r="Q5" s="674">
        <v>2</v>
      </c>
      <c r="R5" s="693"/>
      <c r="S5" s="69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07"/>
      <c r="Z5" s="708"/>
      <c r="AA5" s="537"/>
      <c r="AB5" s="510"/>
      <c r="AC5" s="510"/>
      <c r="AD5" s="510"/>
      <c r="AE5" s="510"/>
      <c r="AF5" s="707"/>
      <c r="AG5" s="708"/>
      <c r="AH5" s="721"/>
      <c r="AI5" s="722"/>
      <c r="AJ5" s="722"/>
      <c r="AK5" s="722"/>
      <c r="AL5" s="722"/>
      <c r="AM5" s="723"/>
      <c r="AN5" s="694"/>
      <c r="AO5" s="721"/>
      <c r="AP5" s="722"/>
      <c r="AQ5" s="722"/>
      <c r="AR5" s="722"/>
      <c r="AS5" s="722"/>
      <c r="AT5" s="723"/>
      <c r="AU5" s="694"/>
      <c r="AV5" s="538"/>
      <c r="AW5" s="740"/>
      <c r="AX5" s="740"/>
      <c r="AY5" s="740"/>
      <c r="AZ5" s="740"/>
      <c r="BA5" s="741"/>
      <c r="BB5" s="742"/>
      <c r="BC5" s="743"/>
      <c r="BD5" s="744"/>
      <c r="BE5" s="744"/>
      <c r="BF5" s="744"/>
      <c r="BG5" s="744"/>
      <c r="BH5" s="761"/>
      <c r="BI5" s="742"/>
      <c r="BJ5" s="743"/>
      <c r="BK5" s="744"/>
      <c r="BL5" s="744"/>
      <c r="BM5" s="744"/>
      <c r="BN5" s="744"/>
      <c r="BO5" s="761"/>
      <c r="BP5" s="742"/>
      <c r="BQ5" s="767">
        <f t="shared" si="0"/>
        <v>3</v>
      </c>
      <c r="BR5" s="768">
        <f t="shared" si="0"/>
        <v>3</v>
      </c>
      <c r="BS5" s="768">
        <f t="shared" si="0"/>
        <v>3</v>
      </c>
      <c r="BT5" s="768">
        <f t="shared" si="0"/>
        <v>2</v>
      </c>
      <c r="BU5" s="768">
        <f t="shared" si="0"/>
        <v>2</v>
      </c>
      <c r="BV5" s="768">
        <f t="shared" si="1"/>
        <v>0</v>
      </c>
      <c r="BW5" s="768">
        <f t="shared" si="2"/>
        <v>0</v>
      </c>
      <c r="BX5" s="537"/>
      <c r="BY5" s="510"/>
      <c r="BZ5" s="510"/>
      <c r="CA5" s="510"/>
      <c r="CB5" s="510"/>
      <c r="CC5" s="707"/>
      <c r="CD5" s="708"/>
      <c r="CE5" s="782">
        <f t="shared" si="3"/>
        <v>3</v>
      </c>
      <c r="CF5" s="783">
        <f t="shared" si="3"/>
        <v>3</v>
      </c>
      <c r="CG5" s="783">
        <f t="shared" si="3"/>
        <v>3</v>
      </c>
      <c r="CH5" s="783">
        <f t="shared" si="3"/>
        <v>2</v>
      </c>
      <c r="CI5" s="783">
        <f t="shared" si="3"/>
        <v>2</v>
      </c>
      <c r="CJ5" s="783">
        <f t="shared" si="4"/>
        <v>0</v>
      </c>
      <c r="CK5" s="783">
        <f t="shared" si="5"/>
        <v>0</v>
      </c>
      <c r="CL5" s="799" t="str">
        <f t="shared" si="6"/>
        <v>-</v>
      </c>
      <c r="CM5" s="800" t="str">
        <f t="shared" si="6"/>
        <v>-</v>
      </c>
      <c r="CN5" s="800" t="str">
        <f t="shared" si="6"/>
        <v>-</v>
      </c>
      <c r="CO5" s="800" t="str">
        <f t="shared" si="6"/>
        <v>-</v>
      </c>
      <c r="CP5" s="800" t="str">
        <f t="shared" si="6"/>
        <v>-</v>
      </c>
      <c r="CQ5" s="801" t="str">
        <f t="shared" si="7"/>
        <v>-</v>
      </c>
      <c r="CR5" s="80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4"/>
      <c r="C6" s="585"/>
      <c r="D6" s="649" t="s">
        <v>216</v>
      </c>
      <c r="E6" s="652" t="s">
        <v>217</v>
      </c>
      <c r="F6" s="651" t="s">
        <v>218</v>
      </c>
      <c r="G6" s="651" t="s">
        <v>219</v>
      </c>
      <c r="H6" s="651" t="s">
        <v>220</v>
      </c>
      <c r="I6" s="651" t="s">
        <v>221</v>
      </c>
      <c r="J6" s="651" t="s">
        <v>222</v>
      </c>
      <c r="K6" s="651"/>
      <c r="L6" s="672"/>
      <c r="M6" s="673">
        <v>2</v>
      </c>
      <c r="N6" s="674">
        <v>3</v>
      </c>
      <c r="O6" s="674">
        <v>1</v>
      </c>
      <c r="P6" s="674">
        <v>2</v>
      </c>
      <c r="Q6" s="674">
        <v>3</v>
      </c>
      <c r="R6" s="693"/>
      <c r="S6" s="69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07"/>
      <c r="Z6" s="708"/>
      <c r="AA6" s="537"/>
      <c r="AB6" s="510"/>
      <c r="AC6" s="510"/>
      <c r="AD6" s="510"/>
      <c r="AE6" s="510"/>
      <c r="AF6" s="707"/>
      <c r="AG6" s="708"/>
      <c r="AH6" s="721"/>
      <c r="AI6" s="722"/>
      <c r="AJ6" s="722"/>
      <c r="AK6" s="722">
        <v>1</v>
      </c>
      <c r="AL6" s="722"/>
      <c r="AM6" s="723"/>
      <c r="AN6" s="694"/>
      <c r="AO6" s="721"/>
      <c r="AP6" s="722"/>
      <c r="AQ6" s="722">
        <v>1</v>
      </c>
      <c r="AR6" s="722">
        <v>1</v>
      </c>
      <c r="AS6" s="722"/>
      <c r="AT6" s="723"/>
      <c r="AU6" s="694"/>
      <c r="AV6" s="538"/>
      <c r="AW6" s="740"/>
      <c r="AX6" s="740">
        <v>1</v>
      </c>
      <c r="AY6" s="740">
        <v>1</v>
      </c>
      <c r="AZ6" s="740"/>
      <c r="BA6" s="741"/>
      <c r="BB6" s="742"/>
      <c r="BC6" s="743"/>
      <c r="BD6" s="744"/>
      <c r="BE6" s="744">
        <v>2</v>
      </c>
      <c r="BF6" s="744">
        <v>1</v>
      </c>
      <c r="BG6" s="744"/>
      <c r="BH6" s="761"/>
      <c r="BI6" s="742"/>
      <c r="BJ6" s="743"/>
      <c r="BK6" s="744"/>
      <c r="BL6" s="744">
        <v>0.14</v>
      </c>
      <c r="BM6" s="744">
        <v>0.27</v>
      </c>
      <c r="BN6" s="744"/>
      <c r="BO6" s="761"/>
      <c r="BP6" s="742"/>
      <c r="BQ6" s="767">
        <f t="shared" si="0"/>
        <v>2</v>
      </c>
      <c r="BR6" s="768">
        <f t="shared" si="0"/>
        <v>3</v>
      </c>
      <c r="BS6" s="768">
        <f t="shared" si="0"/>
        <v>1</v>
      </c>
      <c r="BT6" s="768">
        <f t="shared" si="0"/>
        <v>2</v>
      </c>
      <c r="BU6" s="768">
        <f t="shared" si="0"/>
        <v>3</v>
      </c>
      <c r="BV6" s="768">
        <f t="shared" si="1"/>
        <v>0</v>
      </c>
      <c r="BW6" s="768">
        <f t="shared" si="2"/>
        <v>0</v>
      </c>
      <c r="BX6" s="537"/>
      <c r="BY6" s="510"/>
      <c r="BZ6" s="510"/>
      <c r="CA6" s="510"/>
      <c r="CB6" s="510"/>
      <c r="CC6" s="707"/>
      <c r="CD6" s="708"/>
      <c r="CE6" s="782">
        <f t="shared" si="3"/>
        <v>2</v>
      </c>
      <c r="CF6" s="783">
        <f t="shared" si="3"/>
        <v>3</v>
      </c>
      <c r="CG6" s="783">
        <f t="shared" si="3"/>
        <v>1</v>
      </c>
      <c r="CH6" s="783">
        <f t="shared" si="3"/>
        <v>2</v>
      </c>
      <c r="CI6" s="783">
        <f t="shared" si="3"/>
        <v>3</v>
      </c>
      <c r="CJ6" s="783">
        <f t="shared" si="4"/>
        <v>0</v>
      </c>
      <c r="CK6" s="783">
        <f t="shared" si="5"/>
        <v>0</v>
      </c>
      <c r="CL6" s="799" t="str">
        <f t="shared" si="6"/>
        <v>-</v>
      </c>
      <c r="CM6" s="800" t="str">
        <f t="shared" si="6"/>
        <v>-</v>
      </c>
      <c r="CN6" s="800">
        <f t="shared" si="6"/>
        <v>50</v>
      </c>
      <c r="CO6" s="800">
        <f t="shared" si="6"/>
        <v>51.8518518518518</v>
      </c>
      <c r="CP6" s="800" t="str">
        <f t="shared" si="6"/>
        <v>-</v>
      </c>
      <c r="CQ6" s="801" t="str">
        <f t="shared" si="7"/>
        <v>-</v>
      </c>
      <c r="CR6" s="80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1"/>
      <c r="C7" s="592"/>
      <c r="D7" s="653" t="s">
        <v>223</v>
      </c>
      <c r="E7" s="654" t="s">
        <v>223</v>
      </c>
      <c r="F7" s="655" t="s">
        <v>224</v>
      </c>
      <c r="G7" s="655" t="s">
        <v>225</v>
      </c>
      <c r="H7" s="655" t="s">
        <v>226</v>
      </c>
      <c r="I7" s="655" t="s">
        <v>227</v>
      </c>
      <c r="J7" s="655" t="s">
        <v>228</v>
      </c>
      <c r="K7" s="655"/>
      <c r="L7" s="675"/>
      <c r="M7" s="676">
        <v>4</v>
      </c>
      <c r="N7" s="677">
        <v>2</v>
      </c>
      <c r="O7" s="677">
        <v>5</v>
      </c>
      <c r="P7" s="677">
        <v>4</v>
      </c>
      <c r="Q7" s="677">
        <v>4</v>
      </c>
      <c r="R7" s="695"/>
      <c r="S7" s="696"/>
      <c r="T7" s="548"/>
      <c r="U7" s="519">
        <v>5</v>
      </c>
      <c r="V7" s="519">
        <v>7</v>
      </c>
      <c r="W7" s="519"/>
      <c r="X7" s="519"/>
      <c r="Y7" s="709"/>
      <c r="Z7" s="710"/>
      <c r="AA7" s="548"/>
      <c r="AB7" s="519"/>
      <c r="AC7" s="519"/>
      <c r="AD7" s="519"/>
      <c r="AE7" s="519"/>
      <c r="AF7" s="709"/>
      <c r="AG7" s="710"/>
      <c r="AH7" s="724"/>
      <c r="AI7" s="725"/>
      <c r="AJ7" s="725"/>
      <c r="AK7" s="725"/>
      <c r="AL7" s="725"/>
      <c r="AM7" s="726"/>
      <c r="AN7" s="696"/>
      <c r="AO7" s="724"/>
      <c r="AP7" s="725"/>
      <c r="AQ7" s="725"/>
      <c r="AR7" s="725"/>
      <c r="AS7" s="725"/>
      <c r="AT7" s="726"/>
      <c r="AU7" s="696"/>
      <c r="AV7" s="549"/>
      <c r="AW7" s="745"/>
      <c r="AX7" s="745"/>
      <c r="AY7" s="745"/>
      <c r="AZ7" s="745"/>
      <c r="BA7" s="746"/>
      <c r="BB7" s="747"/>
      <c r="BC7" s="748"/>
      <c r="BD7" s="749"/>
      <c r="BE7" s="749"/>
      <c r="BF7" s="749"/>
      <c r="BG7" s="749"/>
      <c r="BH7" s="762"/>
      <c r="BI7" s="747"/>
      <c r="BJ7" s="748"/>
      <c r="BK7" s="749"/>
      <c r="BL7" s="749"/>
      <c r="BM7" s="749"/>
      <c r="BN7" s="749"/>
      <c r="BO7" s="762"/>
      <c r="BP7" s="747"/>
      <c r="BQ7" s="769">
        <f t="shared" si="0"/>
        <v>4</v>
      </c>
      <c r="BR7" s="770">
        <f t="shared" si="0"/>
        <v>2</v>
      </c>
      <c r="BS7" s="770">
        <f t="shared" si="0"/>
        <v>5</v>
      </c>
      <c r="BT7" s="770">
        <f t="shared" si="0"/>
        <v>4</v>
      </c>
      <c r="BU7" s="770">
        <f t="shared" si="0"/>
        <v>4</v>
      </c>
      <c r="BV7" s="770">
        <f t="shared" si="1"/>
        <v>0</v>
      </c>
      <c r="BW7" s="770">
        <f t="shared" si="2"/>
        <v>0</v>
      </c>
      <c r="BX7" s="548"/>
      <c r="BY7" s="519"/>
      <c r="BZ7" s="519"/>
      <c r="CA7" s="519"/>
      <c r="CB7" s="519"/>
      <c r="CC7" s="709"/>
      <c r="CD7" s="710"/>
      <c r="CE7" s="784">
        <f t="shared" si="3"/>
        <v>4</v>
      </c>
      <c r="CF7" s="785">
        <f t="shared" si="3"/>
        <v>2</v>
      </c>
      <c r="CG7" s="785">
        <f t="shared" si="3"/>
        <v>5</v>
      </c>
      <c r="CH7" s="785">
        <f t="shared" si="3"/>
        <v>4</v>
      </c>
      <c r="CI7" s="785">
        <f t="shared" si="3"/>
        <v>4</v>
      </c>
      <c r="CJ7" s="785">
        <f t="shared" si="4"/>
        <v>0</v>
      </c>
      <c r="CK7" s="785">
        <f t="shared" si="5"/>
        <v>0</v>
      </c>
      <c r="CL7" s="803" t="str">
        <f t="shared" si="6"/>
        <v>-</v>
      </c>
      <c r="CM7" s="804" t="str">
        <f t="shared" si="6"/>
        <v>-</v>
      </c>
      <c r="CN7" s="804" t="str">
        <f t="shared" si="6"/>
        <v>-</v>
      </c>
      <c r="CO7" s="804" t="str">
        <f t="shared" si="6"/>
        <v>-</v>
      </c>
      <c r="CP7" s="804" t="str">
        <f t="shared" si="6"/>
        <v>-</v>
      </c>
      <c r="CQ7" s="805" t="str">
        <f t="shared" si="7"/>
        <v>-</v>
      </c>
      <c r="CR7" s="80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229</v>
      </c>
      <c r="C8" s="656"/>
      <c r="D8" s="657" t="s">
        <v>230</v>
      </c>
      <c r="E8" s="658" t="s">
        <v>231</v>
      </c>
      <c r="F8" s="659" t="s">
        <v>232</v>
      </c>
      <c r="G8" s="659" t="s">
        <v>233</v>
      </c>
      <c r="H8" s="659" t="s">
        <v>234</v>
      </c>
      <c r="I8" s="659" t="s">
        <v>235</v>
      </c>
      <c r="J8" s="659" t="s">
        <v>236</v>
      </c>
      <c r="K8" s="659"/>
      <c r="L8" s="678"/>
      <c r="M8" s="679">
        <v>3</v>
      </c>
      <c r="N8" s="680">
        <v>3</v>
      </c>
      <c r="O8" s="680"/>
      <c r="P8" s="680">
        <v>3</v>
      </c>
      <c r="Q8" s="680"/>
      <c r="R8" s="697"/>
      <c r="S8" s="698"/>
      <c r="T8" s="551">
        <v>5</v>
      </c>
      <c r="U8" s="699"/>
      <c r="V8" s="699"/>
      <c r="W8" s="699">
        <v>1</v>
      </c>
      <c r="X8" s="699"/>
      <c r="Y8" s="711"/>
      <c r="Z8" s="712"/>
      <c r="AA8" s="551"/>
      <c r="AB8" s="699"/>
      <c r="AC8" s="699"/>
      <c r="AD8" s="699"/>
      <c r="AE8" s="699"/>
      <c r="AF8" s="711"/>
      <c r="AG8" s="712"/>
      <c r="AH8" s="727"/>
      <c r="AI8" s="728">
        <v>1</v>
      </c>
      <c r="AJ8" s="728"/>
      <c r="AK8" s="728"/>
      <c r="AL8" s="728"/>
      <c r="AM8" s="729"/>
      <c r="AN8" s="698"/>
      <c r="AO8" s="727"/>
      <c r="AP8" s="728">
        <v>1</v>
      </c>
      <c r="AQ8" s="728"/>
      <c r="AR8" s="728"/>
      <c r="AS8" s="728">
        <v>2</v>
      </c>
      <c r="AT8" s="729"/>
      <c r="AU8" s="698"/>
      <c r="AV8" s="546"/>
      <c r="AW8" s="750">
        <v>1</v>
      </c>
      <c r="AX8" s="750"/>
      <c r="AY8" s="750"/>
      <c r="AZ8" s="750">
        <v>2</v>
      </c>
      <c r="BA8" s="751"/>
      <c r="BB8" s="752"/>
      <c r="BC8" s="753"/>
      <c r="BD8" s="754">
        <v>1</v>
      </c>
      <c r="BE8" s="754"/>
      <c r="BF8" s="754"/>
      <c r="BG8" s="754">
        <v>3</v>
      </c>
      <c r="BH8" s="763"/>
      <c r="BI8" s="752"/>
      <c r="BJ8" s="753"/>
      <c r="BK8" s="754">
        <v>0.27</v>
      </c>
      <c r="BL8" s="754"/>
      <c r="BM8" s="754"/>
      <c r="BN8" s="754">
        <v>0.26</v>
      </c>
      <c r="BO8" s="763"/>
      <c r="BP8" s="752"/>
      <c r="BQ8" s="771">
        <f t="shared" si="0"/>
        <v>3</v>
      </c>
      <c r="BR8" s="772">
        <f t="shared" si="0"/>
        <v>3</v>
      </c>
      <c r="BS8" s="772">
        <f t="shared" si="0"/>
        <v>0</v>
      </c>
      <c r="BT8" s="772">
        <f t="shared" si="0"/>
        <v>3</v>
      </c>
      <c r="BU8" s="772">
        <f t="shared" si="0"/>
        <v>0</v>
      </c>
      <c r="BV8" s="772">
        <f t="shared" si="1"/>
        <v>0</v>
      </c>
      <c r="BW8" s="772">
        <f t="shared" si="2"/>
        <v>0</v>
      </c>
      <c r="BX8" s="775"/>
      <c r="BY8" s="776"/>
      <c r="BZ8" s="776"/>
      <c r="CA8" s="776"/>
      <c r="CB8" s="776"/>
      <c r="CC8" s="786"/>
      <c r="CD8" s="787"/>
      <c r="CE8" s="771">
        <f t="shared" si="3"/>
        <v>3</v>
      </c>
      <c r="CF8" s="788">
        <f t="shared" si="3"/>
        <v>3</v>
      </c>
      <c r="CG8" s="788">
        <f t="shared" si="3"/>
        <v>0</v>
      </c>
      <c r="CH8" s="788">
        <f t="shared" si="3"/>
        <v>3</v>
      </c>
      <c r="CI8" s="788">
        <f t="shared" si="3"/>
        <v>0</v>
      </c>
      <c r="CJ8" s="788">
        <f t="shared" si="4"/>
        <v>0</v>
      </c>
      <c r="CK8" s="788">
        <f t="shared" si="5"/>
        <v>0</v>
      </c>
      <c r="CL8" s="807" t="str">
        <f t="shared" si="6"/>
        <v>-</v>
      </c>
      <c r="CM8" s="808">
        <f t="shared" si="6"/>
        <v>77.7777777777778</v>
      </c>
      <c r="CN8" s="808" t="str">
        <f t="shared" si="6"/>
        <v>-</v>
      </c>
      <c r="CO8" s="808" t="str">
        <f t="shared" si="6"/>
        <v>-</v>
      </c>
      <c r="CP8" s="808">
        <f t="shared" si="6"/>
        <v>0</v>
      </c>
      <c r="CQ8" s="809" t="str">
        <f t="shared" si="7"/>
        <v>-</v>
      </c>
      <c r="CR8" s="81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8"/>
      <c r="C9" s="585"/>
      <c r="D9" s="649" t="s">
        <v>237</v>
      </c>
      <c r="E9" s="650" t="s">
        <v>238</v>
      </c>
      <c r="F9" s="651" t="s">
        <v>239</v>
      </c>
      <c r="G9" s="651" t="s">
        <v>240</v>
      </c>
      <c r="H9" s="651" t="s">
        <v>241</v>
      </c>
      <c r="I9" s="651" t="s">
        <v>242</v>
      </c>
      <c r="J9" s="651" t="s">
        <v>243</v>
      </c>
      <c r="K9" s="651"/>
      <c r="L9" s="672"/>
      <c r="M9" s="673">
        <v>6</v>
      </c>
      <c r="N9" s="674">
        <v>7</v>
      </c>
      <c r="O9" s="674">
        <v>5</v>
      </c>
      <c r="P9" s="674">
        <v>3</v>
      </c>
      <c r="Q9" s="674">
        <v>4</v>
      </c>
      <c r="R9" s="693"/>
      <c r="S9" s="694"/>
      <c r="T9" s="537"/>
      <c r="U9" s="510"/>
      <c r="V9" s="510">
        <v>5</v>
      </c>
      <c r="W9" s="510"/>
      <c r="X9" s="510"/>
      <c r="Y9" s="707"/>
      <c r="Z9" s="708"/>
      <c r="AA9" s="537"/>
      <c r="AB9" s="510"/>
      <c r="AC9" s="510"/>
      <c r="AD9" s="510"/>
      <c r="AE9" s="510"/>
      <c r="AF9" s="707"/>
      <c r="AG9" s="708"/>
      <c r="AH9" s="721"/>
      <c r="AI9" s="722"/>
      <c r="AJ9" s="722"/>
      <c r="AK9" s="722"/>
      <c r="AL9" s="722"/>
      <c r="AM9" s="723"/>
      <c r="AN9" s="694"/>
      <c r="AO9" s="721"/>
      <c r="AP9" s="722"/>
      <c r="AQ9" s="722"/>
      <c r="AR9" s="722"/>
      <c r="AS9" s="722">
        <v>1</v>
      </c>
      <c r="AT9" s="723"/>
      <c r="AU9" s="694"/>
      <c r="AV9" s="538"/>
      <c r="AW9" s="740"/>
      <c r="AX9" s="740"/>
      <c r="AY9" s="740"/>
      <c r="AZ9" s="740">
        <v>1</v>
      </c>
      <c r="BA9" s="741"/>
      <c r="BB9" s="742"/>
      <c r="BC9" s="743"/>
      <c r="BD9" s="744"/>
      <c r="BE9" s="744"/>
      <c r="BF9" s="744">
        <v>2</v>
      </c>
      <c r="BG9" s="744">
        <v>3</v>
      </c>
      <c r="BH9" s="761"/>
      <c r="BI9" s="742"/>
      <c r="BJ9" s="743"/>
      <c r="BK9" s="744"/>
      <c r="BL9" s="744"/>
      <c r="BM9" s="744">
        <v>0.03</v>
      </c>
      <c r="BN9" s="744">
        <v>0.15</v>
      </c>
      <c r="BO9" s="761"/>
      <c r="BP9" s="742"/>
      <c r="BQ9" s="767">
        <f t="shared" si="0"/>
        <v>6</v>
      </c>
      <c r="BR9" s="768">
        <f t="shared" si="0"/>
        <v>7</v>
      </c>
      <c r="BS9" s="768">
        <f t="shared" si="0"/>
        <v>5</v>
      </c>
      <c r="BT9" s="768">
        <f t="shared" si="0"/>
        <v>3</v>
      </c>
      <c r="BU9" s="768">
        <f t="shared" si="0"/>
        <v>4</v>
      </c>
      <c r="BV9" s="768">
        <f t="shared" si="1"/>
        <v>0</v>
      </c>
      <c r="BW9" s="768">
        <f t="shared" si="2"/>
        <v>0</v>
      </c>
      <c r="BX9" s="537"/>
      <c r="BY9" s="510"/>
      <c r="BZ9" s="510"/>
      <c r="CA9" s="510"/>
      <c r="CB9" s="510"/>
      <c r="CC9" s="707"/>
      <c r="CD9" s="708"/>
      <c r="CE9" s="782">
        <f t="shared" si="3"/>
        <v>6</v>
      </c>
      <c r="CF9" s="783">
        <f t="shared" si="3"/>
        <v>7</v>
      </c>
      <c r="CG9" s="783">
        <f t="shared" si="3"/>
        <v>5</v>
      </c>
      <c r="CH9" s="783">
        <f t="shared" si="3"/>
        <v>3</v>
      </c>
      <c r="CI9" s="783">
        <f t="shared" si="3"/>
        <v>4</v>
      </c>
      <c r="CJ9" s="783">
        <f t="shared" si="4"/>
        <v>0</v>
      </c>
      <c r="CK9" s="783">
        <f t="shared" si="5"/>
        <v>0</v>
      </c>
      <c r="CL9" s="799" t="str">
        <f t="shared" si="6"/>
        <v>-</v>
      </c>
      <c r="CM9" s="800" t="str">
        <f t="shared" si="6"/>
        <v>-</v>
      </c>
      <c r="CN9" s="800" t="str">
        <f t="shared" si="6"/>
        <v>-</v>
      </c>
      <c r="CO9" s="800">
        <f t="shared" si="6"/>
        <v>700</v>
      </c>
      <c r="CP9" s="800">
        <f t="shared" si="6"/>
        <v>186.666666666667</v>
      </c>
      <c r="CQ9" s="801" t="str">
        <f t="shared" si="7"/>
        <v>-</v>
      </c>
      <c r="CR9" s="80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8"/>
      <c r="C10" s="585"/>
      <c r="D10" s="649" t="s">
        <v>244</v>
      </c>
      <c r="E10" s="650" t="s">
        <v>245</v>
      </c>
      <c r="F10" s="651" t="s">
        <v>246</v>
      </c>
      <c r="G10" s="651" t="s">
        <v>247</v>
      </c>
      <c r="H10" s="651" t="s">
        <v>248</v>
      </c>
      <c r="I10" s="651" t="s">
        <v>249</v>
      </c>
      <c r="J10" s="651" t="s">
        <v>250</v>
      </c>
      <c r="K10" s="651"/>
      <c r="L10" s="672"/>
      <c r="M10" s="673">
        <v>4</v>
      </c>
      <c r="N10" s="674">
        <v>7</v>
      </c>
      <c r="O10" s="674">
        <v>2</v>
      </c>
      <c r="P10" s="674"/>
      <c r="Q10" s="674">
        <v>3</v>
      </c>
      <c r="R10" s="693"/>
      <c r="S10" s="694"/>
      <c r="T10" s="537">
        <v>5</v>
      </c>
      <c r="U10" s="510"/>
      <c r="V10" s="510">
        <v>5</v>
      </c>
      <c r="W10" s="510"/>
      <c r="X10" s="510"/>
      <c r="Y10" s="707"/>
      <c r="Z10" s="708"/>
      <c r="AA10" s="537"/>
      <c r="AB10" s="510"/>
      <c r="AC10" s="510"/>
      <c r="AD10" s="510"/>
      <c r="AE10" s="510"/>
      <c r="AF10" s="707"/>
      <c r="AG10" s="708"/>
      <c r="AH10" s="721"/>
      <c r="AI10" s="722"/>
      <c r="AJ10" s="722"/>
      <c r="AK10" s="722"/>
      <c r="AL10" s="722">
        <v>2</v>
      </c>
      <c r="AM10" s="723"/>
      <c r="AN10" s="694"/>
      <c r="AO10" s="721">
        <v>1</v>
      </c>
      <c r="AP10" s="722"/>
      <c r="AQ10" s="722">
        <v>1</v>
      </c>
      <c r="AR10" s="722"/>
      <c r="AS10" s="722">
        <v>4</v>
      </c>
      <c r="AT10" s="723"/>
      <c r="AU10" s="694"/>
      <c r="AV10" s="538">
        <v>1</v>
      </c>
      <c r="AW10" s="740"/>
      <c r="AX10" s="740">
        <v>2</v>
      </c>
      <c r="AY10" s="740"/>
      <c r="AZ10" s="740">
        <v>6</v>
      </c>
      <c r="BA10" s="741"/>
      <c r="BB10" s="742"/>
      <c r="BC10" s="743">
        <v>2</v>
      </c>
      <c r="BD10" s="744">
        <v>1</v>
      </c>
      <c r="BE10" s="744">
        <v>4</v>
      </c>
      <c r="BF10" s="744"/>
      <c r="BG10" s="744">
        <v>6</v>
      </c>
      <c r="BH10" s="761"/>
      <c r="BI10" s="742"/>
      <c r="BJ10" s="743">
        <v>0.14</v>
      </c>
      <c r="BK10" s="744">
        <v>0.02</v>
      </c>
      <c r="BL10" s="744">
        <v>0.2</v>
      </c>
      <c r="BM10" s="744"/>
      <c r="BN10" s="744">
        <v>1.23</v>
      </c>
      <c r="BO10" s="761"/>
      <c r="BP10" s="742"/>
      <c r="BQ10" s="767">
        <f t="shared" si="0"/>
        <v>4</v>
      </c>
      <c r="BR10" s="768">
        <f t="shared" si="0"/>
        <v>7</v>
      </c>
      <c r="BS10" s="768">
        <f t="shared" si="0"/>
        <v>2</v>
      </c>
      <c r="BT10" s="768">
        <f t="shared" si="0"/>
        <v>0</v>
      </c>
      <c r="BU10" s="768">
        <f t="shared" si="0"/>
        <v>3</v>
      </c>
      <c r="BV10" s="768">
        <f t="shared" si="1"/>
        <v>0</v>
      </c>
      <c r="BW10" s="768">
        <f t="shared" si="2"/>
        <v>0</v>
      </c>
      <c r="BX10" s="537"/>
      <c r="BY10" s="510"/>
      <c r="BZ10" s="510"/>
      <c r="CA10" s="510"/>
      <c r="CB10" s="510"/>
      <c r="CC10" s="707"/>
      <c r="CD10" s="708"/>
      <c r="CE10" s="782">
        <f t="shared" si="3"/>
        <v>4</v>
      </c>
      <c r="CF10" s="783">
        <f t="shared" si="3"/>
        <v>7</v>
      </c>
      <c r="CG10" s="783">
        <f t="shared" si="3"/>
        <v>2</v>
      </c>
      <c r="CH10" s="783">
        <f t="shared" si="3"/>
        <v>0</v>
      </c>
      <c r="CI10" s="783">
        <f t="shared" si="3"/>
        <v>3</v>
      </c>
      <c r="CJ10" s="783">
        <f t="shared" si="4"/>
        <v>0</v>
      </c>
      <c r="CK10" s="783">
        <f t="shared" si="5"/>
        <v>0</v>
      </c>
      <c r="CL10" s="799">
        <f t="shared" si="6"/>
        <v>200</v>
      </c>
      <c r="CM10" s="800">
        <f t="shared" si="6"/>
        <v>2450</v>
      </c>
      <c r="CN10" s="800">
        <f t="shared" si="6"/>
        <v>70</v>
      </c>
      <c r="CO10" s="800" t="str">
        <f t="shared" si="6"/>
        <v>-</v>
      </c>
      <c r="CP10" s="800">
        <f t="shared" si="6"/>
        <v>17.0731707317073</v>
      </c>
      <c r="CQ10" s="801" t="str">
        <f t="shared" si="7"/>
        <v>-</v>
      </c>
      <c r="CR10" s="80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8"/>
      <c r="C11" s="585"/>
      <c r="D11" s="649" t="s">
        <v>251</v>
      </c>
      <c r="E11" s="660" t="s">
        <v>252</v>
      </c>
      <c r="F11" s="661" t="s">
        <v>253</v>
      </c>
      <c r="G11" s="661" t="s">
        <v>254</v>
      </c>
      <c r="H11" s="661" t="s">
        <v>255</v>
      </c>
      <c r="I11" s="661" t="s">
        <v>256</v>
      </c>
      <c r="J11" s="661" t="s">
        <v>257</v>
      </c>
      <c r="K11" s="661"/>
      <c r="L11" s="681"/>
      <c r="M11" s="682">
        <v>7</v>
      </c>
      <c r="N11" s="683">
        <v>4</v>
      </c>
      <c r="O11" s="683">
        <v>4</v>
      </c>
      <c r="P11" s="683">
        <v>5</v>
      </c>
      <c r="Q11" s="683">
        <v>4</v>
      </c>
      <c r="R11" s="700"/>
      <c r="S11" s="701"/>
      <c r="T11" s="540"/>
      <c r="U11" s="513"/>
      <c r="V11" s="513"/>
      <c r="W11" s="513"/>
      <c r="X11" s="513">
        <v>9</v>
      </c>
      <c r="Y11" s="713"/>
      <c r="Z11" s="714"/>
      <c r="AA11" s="540"/>
      <c r="AB11" s="513"/>
      <c r="AC11" s="513"/>
      <c r="AD11" s="513"/>
      <c r="AE11" s="513"/>
      <c r="AF11" s="713"/>
      <c r="AG11" s="714"/>
      <c r="AH11" s="730"/>
      <c r="AI11" s="731">
        <v>1</v>
      </c>
      <c r="AJ11" s="731"/>
      <c r="AK11" s="731">
        <v>2</v>
      </c>
      <c r="AL11" s="731"/>
      <c r="AM11" s="732"/>
      <c r="AN11" s="701"/>
      <c r="AO11" s="730"/>
      <c r="AP11" s="731">
        <v>1</v>
      </c>
      <c r="AQ11" s="731">
        <v>1</v>
      </c>
      <c r="AR11" s="731">
        <v>3</v>
      </c>
      <c r="AS11" s="731">
        <v>2</v>
      </c>
      <c r="AT11" s="732"/>
      <c r="AU11" s="701"/>
      <c r="AV11" s="541">
        <v>1</v>
      </c>
      <c r="AW11" s="755">
        <v>1</v>
      </c>
      <c r="AX11" s="755">
        <v>1</v>
      </c>
      <c r="AY11" s="755">
        <v>4</v>
      </c>
      <c r="AZ11" s="755">
        <v>5</v>
      </c>
      <c r="BA11" s="756"/>
      <c r="BB11" s="757"/>
      <c r="BC11" s="758">
        <v>1</v>
      </c>
      <c r="BD11" s="759">
        <v>1</v>
      </c>
      <c r="BE11" s="759">
        <v>1</v>
      </c>
      <c r="BF11" s="759">
        <v>8</v>
      </c>
      <c r="BG11" s="759">
        <v>6</v>
      </c>
      <c r="BH11" s="764"/>
      <c r="BI11" s="757"/>
      <c r="BJ11" s="758">
        <v>0.05</v>
      </c>
      <c r="BK11" s="759">
        <v>0.62</v>
      </c>
      <c r="BL11" s="759">
        <v>0.12</v>
      </c>
      <c r="BM11" s="759">
        <v>0.77</v>
      </c>
      <c r="BN11" s="759">
        <v>0.41</v>
      </c>
      <c r="BO11" s="764"/>
      <c r="BP11" s="757"/>
      <c r="BQ11" s="773">
        <f t="shared" si="0"/>
        <v>7</v>
      </c>
      <c r="BR11" s="774">
        <f t="shared" si="0"/>
        <v>4</v>
      </c>
      <c r="BS11" s="774">
        <f t="shared" si="0"/>
        <v>4</v>
      </c>
      <c r="BT11" s="774">
        <f t="shared" si="0"/>
        <v>5</v>
      </c>
      <c r="BU11" s="774">
        <f t="shared" si="0"/>
        <v>4</v>
      </c>
      <c r="BV11" s="774">
        <f t="shared" si="1"/>
        <v>0</v>
      </c>
      <c r="BW11" s="774">
        <f t="shared" si="2"/>
        <v>0</v>
      </c>
      <c r="BX11" s="777"/>
      <c r="BY11" s="778"/>
      <c r="BZ11" s="778"/>
      <c r="CA11" s="778"/>
      <c r="CB11" s="778"/>
      <c r="CC11" s="789"/>
      <c r="CD11" s="790"/>
      <c r="CE11" s="791">
        <f t="shared" si="3"/>
        <v>7</v>
      </c>
      <c r="CF11" s="792">
        <f t="shared" si="3"/>
        <v>4</v>
      </c>
      <c r="CG11" s="792">
        <f t="shared" si="3"/>
        <v>4</v>
      </c>
      <c r="CH11" s="792">
        <f t="shared" si="3"/>
        <v>5</v>
      </c>
      <c r="CI11" s="792">
        <f t="shared" si="3"/>
        <v>4</v>
      </c>
      <c r="CJ11" s="792">
        <f t="shared" si="4"/>
        <v>0</v>
      </c>
      <c r="CK11" s="792">
        <f t="shared" si="5"/>
        <v>0</v>
      </c>
      <c r="CL11" s="811">
        <f t="shared" si="6"/>
        <v>980</v>
      </c>
      <c r="CM11" s="812">
        <f t="shared" si="6"/>
        <v>45.1612903225806</v>
      </c>
      <c r="CN11" s="812">
        <f t="shared" si="6"/>
        <v>233.333333333333</v>
      </c>
      <c r="CO11" s="812">
        <f t="shared" si="6"/>
        <v>45.4545454545455</v>
      </c>
      <c r="CP11" s="812">
        <f t="shared" si="6"/>
        <v>68.2926829268293</v>
      </c>
      <c r="CQ11" s="813" t="str">
        <f t="shared" si="7"/>
        <v>-</v>
      </c>
      <c r="CR11" s="81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8"/>
      <c r="C12" s="585"/>
      <c r="D12" s="649" t="s">
        <v>258</v>
      </c>
      <c r="E12" s="660" t="s">
        <v>259</v>
      </c>
      <c r="F12" s="662"/>
      <c r="G12" s="662" t="s">
        <v>260</v>
      </c>
      <c r="H12" s="662" t="s">
        <v>261</v>
      </c>
      <c r="I12" s="662" t="s">
        <v>262</v>
      </c>
      <c r="J12" s="662" t="s">
        <v>263</v>
      </c>
      <c r="K12" s="662" t="s">
        <v>264</v>
      </c>
      <c r="L12" s="684" t="s">
        <v>265</v>
      </c>
      <c r="M12" s="673"/>
      <c r="N12" s="674">
        <v>2</v>
      </c>
      <c r="O12" s="674">
        <v>2</v>
      </c>
      <c r="P12" s="674">
        <v>1</v>
      </c>
      <c r="Q12" s="674">
        <v>2</v>
      </c>
      <c r="R12" s="693">
        <v>4</v>
      </c>
      <c r="S12" s="694">
        <v>2</v>
      </c>
      <c r="T12" s="537"/>
      <c r="U12" s="510">
        <v>7</v>
      </c>
      <c r="V12" s="510">
        <v>7</v>
      </c>
      <c r="W12" s="510">
        <v>3</v>
      </c>
      <c r="X12" s="510">
        <v>7</v>
      </c>
      <c r="Y12" s="707">
        <v>4</v>
      </c>
      <c r="Z12" s="708">
        <v>4</v>
      </c>
      <c r="AA12" s="537"/>
      <c r="AB12" s="510"/>
      <c r="AC12" s="510"/>
      <c r="AD12" s="510"/>
      <c r="AE12" s="510"/>
      <c r="AF12" s="707"/>
      <c r="AG12" s="708"/>
      <c r="AH12" s="721"/>
      <c r="AI12" s="722"/>
      <c r="AJ12" s="722"/>
      <c r="AK12" s="722">
        <v>2</v>
      </c>
      <c r="AL12" s="722"/>
      <c r="AM12" s="723">
        <v>1</v>
      </c>
      <c r="AN12" s="694"/>
      <c r="AO12" s="721"/>
      <c r="AP12" s="722">
        <v>1</v>
      </c>
      <c r="AQ12" s="722">
        <v>1</v>
      </c>
      <c r="AR12" s="722">
        <v>4</v>
      </c>
      <c r="AS12" s="722">
        <v>1</v>
      </c>
      <c r="AT12" s="723">
        <v>2</v>
      </c>
      <c r="AU12" s="694">
        <v>3</v>
      </c>
      <c r="AV12" s="538"/>
      <c r="AW12" s="740">
        <v>1</v>
      </c>
      <c r="AX12" s="740">
        <v>1</v>
      </c>
      <c r="AY12" s="740">
        <v>5</v>
      </c>
      <c r="AZ12" s="740">
        <v>1</v>
      </c>
      <c r="BA12" s="741">
        <v>2</v>
      </c>
      <c r="BB12" s="742">
        <v>4</v>
      </c>
      <c r="BC12" s="743"/>
      <c r="BD12" s="744">
        <v>1</v>
      </c>
      <c r="BE12" s="744">
        <v>1</v>
      </c>
      <c r="BF12" s="744">
        <v>5</v>
      </c>
      <c r="BG12" s="744">
        <v>1</v>
      </c>
      <c r="BH12" s="761">
        <v>2</v>
      </c>
      <c r="BI12" s="742">
        <v>4</v>
      </c>
      <c r="BJ12" s="743"/>
      <c r="BK12" s="744">
        <v>0.12</v>
      </c>
      <c r="BL12" s="744">
        <v>0.12</v>
      </c>
      <c r="BM12" s="744">
        <v>1.18</v>
      </c>
      <c r="BN12" s="744">
        <v>0.12</v>
      </c>
      <c r="BO12" s="761">
        <v>0.39</v>
      </c>
      <c r="BP12" s="742">
        <v>0.41</v>
      </c>
      <c r="BQ12" s="767">
        <f t="shared" ref="BQ12:BU18" si="9">IF($A$1="补货",M12+T12+AA12,M12)</f>
        <v>0</v>
      </c>
      <c r="BR12" s="768">
        <f t="shared" si="9"/>
        <v>2</v>
      </c>
      <c r="BS12" s="768">
        <f t="shared" si="9"/>
        <v>2</v>
      </c>
      <c r="BT12" s="768">
        <f t="shared" si="9"/>
        <v>1</v>
      </c>
      <c r="BU12" s="768">
        <f t="shared" si="9"/>
        <v>2</v>
      </c>
      <c r="BV12" s="768">
        <f t="shared" si="1"/>
        <v>4</v>
      </c>
      <c r="BW12" s="768">
        <f t="shared" si="2"/>
        <v>2</v>
      </c>
      <c r="BX12" s="537"/>
      <c r="BY12" s="510"/>
      <c r="BZ12" s="510"/>
      <c r="CA12" s="510">
        <v>3</v>
      </c>
      <c r="CB12" s="510"/>
      <c r="CC12" s="707"/>
      <c r="CD12" s="708"/>
      <c r="CE12" s="782">
        <f t="shared" ref="CE12:CE18" si="10">BQ12+BX12</f>
        <v>0</v>
      </c>
      <c r="CF12" s="783">
        <f t="shared" ref="CF12:CF18" si="11">BR12+BY12</f>
        <v>2</v>
      </c>
      <c r="CG12" s="783">
        <f t="shared" ref="CG12:CG18" si="12">BS12+BZ12</f>
        <v>2</v>
      </c>
      <c r="CH12" s="783">
        <f t="shared" ref="CH12:CH18" si="13">BT12+CA12</f>
        <v>4</v>
      </c>
      <c r="CI12" s="783">
        <f t="shared" ref="CI12:CI18" si="14">BU12+CB12</f>
        <v>2</v>
      </c>
      <c r="CJ12" s="783">
        <f t="shared" si="4"/>
        <v>4</v>
      </c>
      <c r="CK12" s="783">
        <f t="shared" si="5"/>
        <v>2</v>
      </c>
      <c r="CL12" s="799" t="str">
        <f t="shared" ref="CL12:CL18" si="15">IF(BJ12&lt;&gt;0,CE12/BJ12*7,"-")</f>
        <v>-</v>
      </c>
      <c r="CM12" s="800">
        <f t="shared" ref="CM12:CM18" si="16">IF(BK12&lt;&gt;0,CF12/BK12*7,"-")</f>
        <v>116.666666666667</v>
      </c>
      <c r="CN12" s="800">
        <f t="shared" ref="CN12:CN18" si="17">IF(BL12&lt;&gt;0,CG12/BL12*7,"-")</f>
        <v>116.666666666667</v>
      </c>
      <c r="CO12" s="800">
        <f t="shared" ref="CO12:CO18" si="18">IF(BM12&lt;&gt;0,CH12/BM12*7,"-")</f>
        <v>23.728813559322</v>
      </c>
      <c r="CP12" s="800">
        <f t="shared" ref="CP12:CP18" si="19">IF(BN12&lt;&gt;0,CI12/BN12*7,"-")</f>
        <v>116.666666666667</v>
      </c>
      <c r="CQ12" s="801">
        <f t="shared" si="7"/>
        <v>71.7948717948718</v>
      </c>
      <c r="CR12" s="802">
        <f t="shared" ref="CR12:CR18" si="20">IF(BP12&lt;&gt;0,CK12/BP12*7,"-")</f>
        <v>34.1463414634146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8"/>
      <c r="C13" s="585"/>
      <c r="D13" s="649" t="s">
        <v>266</v>
      </c>
      <c r="E13" s="660" t="s">
        <v>267</v>
      </c>
      <c r="F13" s="662"/>
      <c r="G13" s="662" t="s">
        <v>268</v>
      </c>
      <c r="H13" s="662" t="s">
        <v>269</v>
      </c>
      <c r="I13" s="662" t="s">
        <v>270</v>
      </c>
      <c r="J13" s="662" t="s">
        <v>271</v>
      </c>
      <c r="K13" s="662" t="s">
        <v>272</v>
      </c>
      <c r="L13" s="684" t="s">
        <v>273</v>
      </c>
      <c r="M13" s="673"/>
      <c r="N13" s="674">
        <v>3</v>
      </c>
      <c r="O13" s="674">
        <v>2</v>
      </c>
      <c r="P13" s="674">
        <v>2</v>
      </c>
      <c r="Q13" s="674">
        <v>3</v>
      </c>
      <c r="R13" s="693">
        <v>2</v>
      </c>
      <c r="S13" s="69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07">
        <v>7</v>
      </c>
      <c r="Z13" s="708">
        <v>6</v>
      </c>
      <c r="AA13" s="537"/>
      <c r="AB13" s="510"/>
      <c r="AC13" s="510"/>
      <c r="AD13" s="510"/>
      <c r="AE13" s="510"/>
      <c r="AF13" s="707"/>
      <c r="AG13" s="708"/>
      <c r="AH13" s="721"/>
      <c r="AI13" s="722"/>
      <c r="AJ13" s="722"/>
      <c r="AK13" s="722"/>
      <c r="AL13" s="722"/>
      <c r="AM13" s="723"/>
      <c r="AN13" s="694"/>
      <c r="AO13" s="721"/>
      <c r="AP13" s="722"/>
      <c r="AQ13" s="722"/>
      <c r="AR13" s="722"/>
      <c r="AS13" s="722"/>
      <c r="AT13" s="723">
        <v>1</v>
      </c>
      <c r="AU13" s="694"/>
      <c r="AV13" s="538"/>
      <c r="AW13" s="740"/>
      <c r="AX13" s="740">
        <v>1</v>
      </c>
      <c r="AY13" s="740">
        <v>1</v>
      </c>
      <c r="AZ13" s="740"/>
      <c r="BA13" s="741">
        <v>1</v>
      </c>
      <c r="BB13" s="742"/>
      <c r="BC13" s="743"/>
      <c r="BD13" s="744"/>
      <c r="BE13" s="744">
        <v>1</v>
      </c>
      <c r="BF13" s="744">
        <v>1</v>
      </c>
      <c r="BG13" s="744"/>
      <c r="BH13" s="761">
        <v>1</v>
      </c>
      <c r="BI13" s="742"/>
      <c r="BJ13" s="743"/>
      <c r="BK13" s="744"/>
      <c r="BL13" s="744">
        <v>0.05</v>
      </c>
      <c r="BM13" s="744">
        <v>0.05</v>
      </c>
      <c r="BN13" s="744"/>
      <c r="BO13" s="761">
        <v>0.12</v>
      </c>
      <c r="BP13" s="742"/>
      <c r="BQ13" s="767">
        <f t="shared" si="9"/>
        <v>0</v>
      </c>
      <c r="BR13" s="768">
        <f t="shared" si="9"/>
        <v>3</v>
      </c>
      <c r="BS13" s="768">
        <f t="shared" si="9"/>
        <v>2</v>
      </c>
      <c r="BT13" s="768">
        <f t="shared" si="9"/>
        <v>2</v>
      </c>
      <c r="BU13" s="768">
        <f t="shared" si="9"/>
        <v>3</v>
      </c>
      <c r="BV13" s="768">
        <f t="shared" si="1"/>
        <v>2</v>
      </c>
      <c r="BW13" s="768">
        <f t="shared" si="2"/>
        <v>3</v>
      </c>
      <c r="BX13" s="537"/>
      <c r="BY13" s="510"/>
      <c r="BZ13" s="510"/>
      <c r="CA13" s="510"/>
      <c r="CB13" s="510"/>
      <c r="CC13" s="707"/>
      <c r="CD13" s="708"/>
      <c r="CE13" s="782">
        <f t="shared" si="10"/>
        <v>0</v>
      </c>
      <c r="CF13" s="783">
        <f t="shared" si="11"/>
        <v>3</v>
      </c>
      <c r="CG13" s="783">
        <f t="shared" si="12"/>
        <v>2</v>
      </c>
      <c r="CH13" s="783">
        <f t="shared" si="13"/>
        <v>2</v>
      </c>
      <c r="CI13" s="783">
        <f t="shared" si="14"/>
        <v>3</v>
      </c>
      <c r="CJ13" s="783">
        <f t="shared" si="4"/>
        <v>2</v>
      </c>
      <c r="CK13" s="783">
        <f t="shared" si="5"/>
        <v>3</v>
      </c>
      <c r="CL13" s="799" t="str">
        <f t="shared" si="15"/>
        <v>-</v>
      </c>
      <c r="CM13" s="800" t="str">
        <f t="shared" si="16"/>
        <v>-</v>
      </c>
      <c r="CN13" s="800">
        <f t="shared" si="17"/>
        <v>280</v>
      </c>
      <c r="CO13" s="800">
        <f t="shared" si="18"/>
        <v>280</v>
      </c>
      <c r="CP13" s="800" t="str">
        <f t="shared" si="19"/>
        <v>-</v>
      </c>
      <c r="CQ13" s="801">
        <f t="shared" si="7"/>
        <v>116.666666666667</v>
      </c>
      <c r="CR13" s="80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8"/>
      <c r="C14" s="585"/>
      <c r="D14" s="649" t="s">
        <v>274</v>
      </c>
      <c r="E14" s="660" t="s">
        <v>275</v>
      </c>
      <c r="F14" s="662"/>
      <c r="G14" s="662" t="s">
        <v>276</v>
      </c>
      <c r="H14" s="662" t="s">
        <v>277</v>
      </c>
      <c r="I14" s="662" t="s">
        <v>278</v>
      </c>
      <c r="J14" s="662" t="s">
        <v>279</v>
      </c>
      <c r="K14" s="662" t="s">
        <v>280</v>
      </c>
      <c r="L14" s="684" t="s">
        <v>281</v>
      </c>
      <c r="M14" s="673"/>
      <c r="N14" s="674">
        <v>3</v>
      </c>
      <c r="O14" s="674">
        <v>4</v>
      </c>
      <c r="P14" s="674">
        <v>3</v>
      </c>
      <c r="Q14" s="674">
        <v>3</v>
      </c>
      <c r="R14" s="693">
        <v>2</v>
      </c>
      <c r="S14" s="694">
        <v>2</v>
      </c>
      <c r="T14" s="537"/>
      <c r="U14" s="510">
        <v>4</v>
      </c>
      <c r="V14" s="510">
        <v>3</v>
      </c>
      <c r="W14" s="510">
        <v>7</v>
      </c>
      <c r="X14" s="510">
        <v>6</v>
      </c>
      <c r="Y14" s="707">
        <v>6</v>
      </c>
      <c r="Z14" s="708">
        <v>7</v>
      </c>
      <c r="AA14" s="537"/>
      <c r="AB14" s="510"/>
      <c r="AC14" s="510"/>
      <c r="AD14" s="510"/>
      <c r="AE14" s="510"/>
      <c r="AF14" s="707"/>
      <c r="AG14" s="708"/>
      <c r="AH14" s="721"/>
      <c r="AI14" s="722">
        <v>2</v>
      </c>
      <c r="AJ14" s="722"/>
      <c r="AK14" s="722"/>
      <c r="AL14" s="722"/>
      <c r="AM14" s="723"/>
      <c r="AN14" s="694">
        <v>1</v>
      </c>
      <c r="AO14" s="721"/>
      <c r="AP14" s="722">
        <v>2</v>
      </c>
      <c r="AQ14" s="722">
        <v>1</v>
      </c>
      <c r="AR14" s="722"/>
      <c r="AS14" s="722">
        <v>1</v>
      </c>
      <c r="AT14" s="723">
        <v>1</v>
      </c>
      <c r="AU14" s="694">
        <v>1</v>
      </c>
      <c r="AV14" s="538"/>
      <c r="AW14" s="740">
        <v>2</v>
      </c>
      <c r="AX14" s="740">
        <v>1</v>
      </c>
      <c r="AY14" s="740"/>
      <c r="AZ14" s="740">
        <v>1</v>
      </c>
      <c r="BA14" s="741">
        <v>1</v>
      </c>
      <c r="BB14" s="742">
        <v>1</v>
      </c>
      <c r="BC14" s="743"/>
      <c r="BD14" s="744">
        <v>2</v>
      </c>
      <c r="BE14" s="744">
        <v>1</v>
      </c>
      <c r="BF14" s="744"/>
      <c r="BG14" s="744">
        <v>1</v>
      </c>
      <c r="BH14" s="761">
        <v>1</v>
      </c>
      <c r="BI14" s="742">
        <v>1</v>
      </c>
      <c r="BJ14" s="743"/>
      <c r="BK14" s="744">
        <v>0.54</v>
      </c>
      <c r="BL14" s="744">
        <v>0.12</v>
      </c>
      <c r="BM14" s="744"/>
      <c r="BN14" s="744">
        <v>0.12</v>
      </c>
      <c r="BO14" s="761">
        <v>0.12</v>
      </c>
      <c r="BP14" s="742">
        <v>0.27</v>
      </c>
      <c r="BQ14" s="767">
        <f t="shared" si="9"/>
        <v>0</v>
      </c>
      <c r="BR14" s="768">
        <f t="shared" si="9"/>
        <v>3</v>
      </c>
      <c r="BS14" s="768">
        <f t="shared" si="9"/>
        <v>4</v>
      </c>
      <c r="BT14" s="768">
        <f t="shared" si="9"/>
        <v>3</v>
      </c>
      <c r="BU14" s="768">
        <f t="shared" si="9"/>
        <v>3</v>
      </c>
      <c r="BV14" s="768">
        <f t="shared" si="1"/>
        <v>2</v>
      </c>
      <c r="BW14" s="768">
        <f t="shared" si="2"/>
        <v>2</v>
      </c>
      <c r="BX14" s="537"/>
      <c r="BY14" s="510"/>
      <c r="BZ14" s="510"/>
      <c r="CA14" s="510"/>
      <c r="CB14" s="510"/>
      <c r="CC14" s="707"/>
      <c r="CD14" s="708"/>
      <c r="CE14" s="782">
        <f t="shared" si="10"/>
        <v>0</v>
      </c>
      <c r="CF14" s="783">
        <f t="shared" si="11"/>
        <v>3</v>
      </c>
      <c r="CG14" s="783">
        <f t="shared" si="12"/>
        <v>4</v>
      </c>
      <c r="CH14" s="783">
        <f t="shared" si="13"/>
        <v>3</v>
      </c>
      <c r="CI14" s="783">
        <f t="shared" si="14"/>
        <v>3</v>
      </c>
      <c r="CJ14" s="783">
        <f t="shared" si="4"/>
        <v>2</v>
      </c>
      <c r="CK14" s="783">
        <f t="shared" si="5"/>
        <v>2</v>
      </c>
      <c r="CL14" s="799" t="str">
        <f t="shared" si="15"/>
        <v>-</v>
      </c>
      <c r="CM14" s="800">
        <f t="shared" si="16"/>
        <v>38.8888888888889</v>
      </c>
      <c r="CN14" s="800">
        <f t="shared" si="17"/>
        <v>233.333333333333</v>
      </c>
      <c r="CO14" s="800" t="str">
        <f t="shared" si="18"/>
        <v>-</v>
      </c>
      <c r="CP14" s="800">
        <f t="shared" si="19"/>
        <v>175</v>
      </c>
      <c r="CQ14" s="801">
        <f t="shared" si="7"/>
        <v>116.666666666667</v>
      </c>
      <c r="CR14" s="802">
        <f t="shared" si="20"/>
        <v>51.8518518518518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8"/>
      <c r="C15" s="585"/>
      <c r="D15" s="649" t="s">
        <v>282</v>
      </c>
      <c r="E15" s="660" t="s">
        <v>283</v>
      </c>
      <c r="F15" s="662"/>
      <c r="G15" s="662" t="s">
        <v>284</v>
      </c>
      <c r="H15" s="662" t="s">
        <v>285</v>
      </c>
      <c r="I15" s="662" t="s">
        <v>286</v>
      </c>
      <c r="J15" s="662" t="s">
        <v>287</v>
      </c>
      <c r="K15" s="662" t="s">
        <v>288</v>
      </c>
      <c r="L15" s="684" t="s">
        <v>289</v>
      </c>
      <c r="M15" s="673"/>
      <c r="N15" s="674">
        <v>3</v>
      </c>
      <c r="O15" s="674">
        <v>2</v>
      </c>
      <c r="P15" s="674">
        <v>2</v>
      </c>
      <c r="Q15" s="674">
        <v>3</v>
      </c>
      <c r="R15" s="693">
        <v>3</v>
      </c>
      <c r="S15" s="694">
        <v>3</v>
      </c>
      <c r="T15" s="537"/>
      <c r="U15" s="510">
        <v>2</v>
      </c>
      <c r="V15" s="510">
        <v>7</v>
      </c>
      <c r="W15" s="510">
        <v>7</v>
      </c>
      <c r="X15" s="510">
        <v>7</v>
      </c>
      <c r="Y15" s="707">
        <v>7</v>
      </c>
      <c r="Z15" s="708">
        <v>7</v>
      </c>
      <c r="AA15" s="537"/>
      <c r="AB15" s="510"/>
      <c r="AC15" s="510"/>
      <c r="AD15" s="510"/>
      <c r="AE15" s="510"/>
      <c r="AF15" s="707"/>
      <c r="AG15" s="708"/>
      <c r="AH15" s="721"/>
      <c r="AI15" s="722">
        <v>1</v>
      </c>
      <c r="AJ15" s="722"/>
      <c r="AK15" s="722"/>
      <c r="AL15" s="722"/>
      <c r="AM15" s="723"/>
      <c r="AN15" s="694"/>
      <c r="AO15" s="721"/>
      <c r="AP15" s="722">
        <v>3</v>
      </c>
      <c r="AQ15" s="722">
        <v>1</v>
      </c>
      <c r="AR15" s="722">
        <v>1</v>
      </c>
      <c r="AS15" s="722"/>
      <c r="AT15" s="723"/>
      <c r="AU15" s="694"/>
      <c r="AV15" s="538"/>
      <c r="AW15" s="740">
        <v>5</v>
      </c>
      <c r="AX15" s="740">
        <v>1</v>
      </c>
      <c r="AY15" s="740">
        <v>1</v>
      </c>
      <c r="AZ15" s="740"/>
      <c r="BA15" s="741"/>
      <c r="BB15" s="742"/>
      <c r="BC15" s="743"/>
      <c r="BD15" s="744">
        <v>5</v>
      </c>
      <c r="BE15" s="744">
        <v>1</v>
      </c>
      <c r="BF15" s="744">
        <v>1</v>
      </c>
      <c r="BG15" s="744"/>
      <c r="BH15" s="761"/>
      <c r="BI15" s="742"/>
      <c r="BJ15" s="743"/>
      <c r="BK15" s="744">
        <v>0.61</v>
      </c>
      <c r="BL15" s="744">
        <v>0.12</v>
      </c>
      <c r="BM15" s="744">
        <v>0.12</v>
      </c>
      <c r="BN15" s="744"/>
      <c r="BO15" s="761"/>
      <c r="BP15" s="742"/>
      <c r="BQ15" s="767">
        <f t="shared" si="9"/>
        <v>0</v>
      </c>
      <c r="BR15" s="768">
        <f t="shared" si="9"/>
        <v>3</v>
      </c>
      <c r="BS15" s="768">
        <f t="shared" si="9"/>
        <v>2</v>
      </c>
      <c r="BT15" s="768">
        <f t="shared" si="9"/>
        <v>2</v>
      </c>
      <c r="BU15" s="768">
        <f t="shared" si="9"/>
        <v>3</v>
      </c>
      <c r="BV15" s="768">
        <f t="shared" si="1"/>
        <v>3</v>
      </c>
      <c r="BW15" s="768">
        <f t="shared" si="2"/>
        <v>3</v>
      </c>
      <c r="BX15" s="537"/>
      <c r="BY15" s="510"/>
      <c r="BZ15" s="510"/>
      <c r="CA15" s="510"/>
      <c r="CB15" s="510"/>
      <c r="CC15" s="707"/>
      <c r="CD15" s="708"/>
      <c r="CE15" s="782">
        <f t="shared" si="10"/>
        <v>0</v>
      </c>
      <c r="CF15" s="783">
        <f t="shared" si="11"/>
        <v>3</v>
      </c>
      <c r="CG15" s="783">
        <f t="shared" si="12"/>
        <v>2</v>
      </c>
      <c r="CH15" s="783">
        <f t="shared" si="13"/>
        <v>2</v>
      </c>
      <c r="CI15" s="783">
        <f t="shared" si="14"/>
        <v>3</v>
      </c>
      <c r="CJ15" s="783">
        <f t="shared" si="4"/>
        <v>3</v>
      </c>
      <c r="CK15" s="783">
        <f t="shared" si="5"/>
        <v>3</v>
      </c>
      <c r="CL15" s="799" t="str">
        <f t="shared" si="15"/>
        <v>-</v>
      </c>
      <c r="CM15" s="800">
        <f t="shared" si="16"/>
        <v>34.4262295081967</v>
      </c>
      <c r="CN15" s="800">
        <f t="shared" si="17"/>
        <v>116.666666666667</v>
      </c>
      <c r="CO15" s="800">
        <f t="shared" si="18"/>
        <v>116.666666666667</v>
      </c>
      <c r="CP15" s="800" t="str">
        <f t="shared" si="19"/>
        <v>-</v>
      </c>
      <c r="CQ15" s="801" t="str">
        <f t="shared" si="7"/>
        <v>-</v>
      </c>
      <c r="CR15" s="80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8"/>
      <c r="C16" s="585"/>
      <c r="D16" s="649" t="s">
        <v>290</v>
      </c>
      <c r="E16" s="660" t="s">
        <v>291</v>
      </c>
      <c r="F16" s="662"/>
      <c r="G16" s="662" t="s">
        <v>292</v>
      </c>
      <c r="H16" s="662" t="s">
        <v>293</v>
      </c>
      <c r="I16" s="662" t="s">
        <v>294</v>
      </c>
      <c r="J16" s="662" t="s">
        <v>295</v>
      </c>
      <c r="K16" s="662" t="s">
        <v>296</v>
      </c>
      <c r="L16" s="684" t="s">
        <v>297</v>
      </c>
      <c r="M16" s="673"/>
      <c r="N16" s="674"/>
      <c r="O16" s="674"/>
      <c r="P16" s="674"/>
      <c r="Q16" s="674"/>
      <c r="R16" s="693"/>
      <c r="S16" s="694"/>
      <c r="T16" s="537"/>
      <c r="U16" s="510"/>
      <c r="V16" s="510"/>
      <c r="W16" s="510"/>
      <c r="X16" s="510"/>
      <c r="Y16" s="707"/>
      <c r="Z16" s="708"/>
      <c r="AA16" s="537"/>
      <c r="AB16" s="510"/>
      <c r="AC16" s="510"/>
      <c r="AD16" s="510"/>
      <c r="AE16" s="510"/>
      <c r="AF16" s="707"/>
      <c r="AG16" s="708"/>
      <c r="AH16" s="721"/>
      <c r="AI16" s="722"/>
      <c r="AJ16" s="722"/>
      <c r="AK16" s="722"/>
      <c r="AL16" s="722"/>
      <c r="AM16" s="723"/>
      <c r="AN16" s="694"/>
      <c r="AO16" s="721"/>
      <c r="AP16" s="722"/>
      <c r="AQ16" s="722"/>
      <c r="AR16" s="722"/>
      <c r="AS16" s="722"/>
      <c r="AT16" s="723"/>
      <c r="AU16" s="694"/>
      <c r="AV16" s="538"/>
      <c r="AW16" s="740"/>
      <c r="AX16" s="740"/>
      <c r="AY16" s="740"/>
      <c r="AZ16" s="740"/>
      <c r="BA16" s="741"/>
      <c r="BB16" s="742"/>
      <c r="BC16" s="743"/>
      <c r="BD16" s="744"/>
      <c r="BE16" s="744"/>
      <c r="BF16" s="744"/>
      <c r="BG16" s="744"/>
      <c r="BH16" s="761"/>
      <c r="BI16" s="742"/>
      <c r="BJ16" s="743"/>
      <c r="BK16" s="744"/>
      <c r="BL16" s="744"/>
      <c r="BM16" s="744"/>
      <c r="BN16" s="744"/>
      <c r="BO16" s="761"/>
      <c r="BP16" s="742"/>
      <c r="BQ16" s="767">
        <f t="shared" si="9"/>
        <v>0</v>
      </c>
      <c r="BR16" s="768">
        <f t="shared" si="9"/>
        <v>0</v>
      </c>
      <c r="BS16" s="768">
        <f t="shared" si="9"/>
        <v>0</v>
      </c>
      <c r="BT16" s="768">
        <f t="shared" si="9"/>
        <v>0</v>
      </c>
      <c r="BU16" s="768">
        <f t="shared" si="9"/>
        <v>0</v>
      </c>
      <c r="BV16" s="768">
        <f t="shared" si="1"/>
        <v>0</v>
      </c>
      <c r="BW16" s="768">
        <f t="shared" si="2"/>
        <v>0</v>
      </c>
      <c r="BX16" s="537"/>
      <c r="BY16" s="510"/>
      <c r="BZ16" s="510"/>
      <c r="CA16" s="510"/>
      <c r="CB16" s="510"/>
      <c r="CC16" s="707"/>
      <c r="CD16" s="708"/>
      <c r="CE16" s="782">
        <f t="shared" si="10"/>
        <v>0</v>
      </c>
      <c r="CF16" s="783">
        <f t="shared" si="11"/>
        <v>0</v>
      </c>
      <c r="CG16" s="783">
        <f t="shared" si="12"/>
        <v>0</v>
      </c>
      <c r="CH16" s="783">
        <f t="shared" si="13"/>
        <v>0</v>
      </c>
      <c r="CI16" s="783">
        <f t="shared" si="14"/>
        <v>0</v>
      </c>
      <c r="CJ16" s="783">
        <f t="shared" si="4"/>
        <v>0</v>
      </c>
      <c r="CK16" s="783">
        <f t="shared" si="5"/>
        <v>0</v>
      </c>
      <c r="CL16" s="799" t="str">
        <f t="shared" si="15"/>
        <v>-</v>
      </c>
      <c r="CM16" s="800" t="str">
        <f t="shared" si="16"/>
        <v>-</v>
      </c>
      <c r="CN16" s="800" t="str">
        <f t="shared" si="17"/>
        <v>-</v>
      </c>
      <c r="CO16" s="800" t="str">
        <f t="shared" si="18"/>
        <v>-</v>
      </c>
      <c r="CP16" s="800" t="str">
        <f t="shared" si="19"/>
        <v>-</v>
      </c>
      <c r="CQ16" s="801" t="str">
        <f t="shared" si="7"/>
        <v>-</v>
      </c>
      <c r="CR16" s="80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8"/>
      <c r="C17" s="585"/>
      <c r="D17" s="649" t="s">
        <v>298</v>
      </c>
      <c r="E17" s="660" t="s">
        <v>299</v>
      </c>
      <c r="F17" s="663"/>
      <c r="G17" s="663" t="s">
        <v>300</v>
      </c>
      <c r="H17" s="663" t="s">
        <v>301</v>
      </c>
      <c r="I17" s="663" t="s">
        <v>302</v>
      </c>
      <c r="J17" s="663" t="s">
        <v>303</v>
      </c>
      <c r="K17" s="663" t="s">
        <v>304</v>
      </c>
      <c r="L17" s="685" t="s">
        <v>305</v>
      </c>
      <c r="M17" s="682"/>
      <c r="N17" s="683"/>
      <c r="O17" s="683">
        <v>2</v>
      </c>
      <c r="P17" s="683">
        <v>2</v>
      </c>
      <c r="Q17" s="683">
        <v>6</v>
      </c>
      <c r="R17" s="700">
        <v>3</v>
      </c>
      <c r="S17" s="701">
        <v>2</v>
      </c>
      <c r="T17" s="540"/>
      <c r="U17" s="513">
        <v>7</v>
      </c>
      <c r="V17" s="513">
        <v>4</v>
      </c>
      <c r="W17" s="513">
        <v>5</v>
      </c>
      <c r="X17" s="513"/>
      <c r="Y17" s="713">
        <v>7</v>
      </c>
      <c r="Z17" s="714">
        <v>7</v>
      </c>
      <c r="AA17" s="540"/>
      <c r="AB17" s="513"/>
      <c r="AC17" s="513"/>
      <c r="AD17" s="513"/>
      <c r="AE17" s="513"/>
      <c r="AF17" s="713"/>
      <c r="AG17" s="714"/>
      <c r="AH17" s="730"/>
      <c r="AI17" s="731">
        <v>3</v>
      </c>
      <c r="AJ17" s="731">
        <v>1</v>
      </c>
      <c r="AK17" s="731">
        <v>1</v>
      </c>
      <c r="AL17" s="731"/>
      <c r="AM17" s="732"/>
      <c r="AN17" s="701"/>
      <c r="AO17" s="730"/>
      <c r="AP17" s="731">
        <v>3</v>
      </c>
      <c r="AQ17" s="731">
        <v>3</v>
      </c>
      <c r="AR17" s="731">
        <v>3</v>
      </c>
      <c r="AS17" s="731">
        <v>3</v>
      </c>
      <c r="AT17" s="732"/>
      <c r="AU17" s="701"/>
      <c r="AV17" s="541"/>
      <c r="AW17" s="755">
        <v>3</v>
      </c>
      <c r="AX17" s="755">
        <v>3</v>
      </c>
      <c r="AY17" s="755">
        <v>3</v>
      </c>
      <c r="AZ17" s="755">
        <v>4</v>
      </c>
      <c r="BA17" s="756"/>
      <c r="BB17" s="757">
        <v>1</v>
      </c>
      <c r="BC17" s="758"/>
      <c r="BD17" s="759">
        <v>3</v>
      </c>
      <c r="BE17" s="759">
        <v>3</v>
      </c>
      <c r="BF17" s="759">
        <v>3</v>
      </c>
      <c r="BG17" s="759">
        <v>4</v>
      </c>
      <c r="BH17" s="764"/>
      <c r="BI17" s="757">
        <v>1</v>
      </c>
      <c r="BJ17" s="758"/>
      <c r="BK17" s="759">
        <v>1.16</v>
      </c>
      <c r="BL17" s="759">
        <v>0.51</v>
      </c>
      <c r="BM17" s="759">
        <v>0.51</v>
      </c>
      <c r="BN17" s="759">
        <v>0.41</v>
      </c>
      <c r="BO17" s="764"/>
      <c r="BP17" s="757">
        <v>0.05</v>
      </c>
      <c r="BQ17" s="773">
        <f t="shared" si="9"/>
        <v>0</v>
      </c>
      <c r="BR17" s="774">
        <f t="shared" si="9"/>
        <v>0</v>
      </c>
      <c r="BS17" s="774">
        <f t="shared" si="9"/>
        <v>2</v>
      </c>
      <c r="BT17" s="774">
        <f t="shared" si="9"/>
        <v>2</v>
      </c>
      <c r="BU17" s="774">
        <f t="shared" si="9"/>
        <v>6</v>
      </c>
      <c r="BV17" s="774">
        <f t="shared" si="1"/>
        <v>3</v>
      </c>
      <c r="BW17" s="774">
        <f t="shared" si="2"/>
        <v>2</v>
      </c>
      <c r="BX17" s="777"/>
      <c r="BY17" s="778">
        <v>5</v>
      </c>
      <c r="BZ17" s="778">
        <v>1</v>
      </c>
      <c r="CA17" s="778">
        <v>1</v>
      </c>
      <c r="CB17" s="778"/>
      <c r="CC17" s="789"/>
      <c r="CD17" s="790"/>
      <c r="CE17" s="791">
        <f t="shared" si="10"/>
        <v>0</v>
      </c>
      <c r="CF17" s="792">
        <f t="shared" si="11"/>
        <v>5</v>
      </c>
      <c r="CG17" s="792">
        <f t="shared" si="12"/>
        <v>3</v>
      </c>
      <c r="CH17" s="792">
        <f t="shared" si="13"/>
        <v>3</v>
      </c>
      <c r="CI17" s="792">
        <f t="shared" si="14"/>
        <v>6</v>
      </c>
      <c r="CJ17" s="792">
        <f t="shared" si="4"/>
        <v>3</v>
      </c>
      <c r="CK17" s="792">
        <f t="shared" si="5"/>
        <v>2</v>
      </c>
      <c r="CL17" s="811" t="str">
        <f t="shared" si="15"/>
        <v>-</v>
      </c>
      <c r="CM17" s="812">
        <f t="shared" si="16"/>
        <v>30.1724137931035</v>
      </c>
      <c r="CN17" s="812">
        <f t="shared" si="17"/>
        <v>41.1764705882353</v>
      </c>
      <c r="CO17" s="812">
        <f t="shared" si="18"/>
        <v>41.1764705882353</v>
      </c>
      <c r="CP17" s="812">
        <f t="shared" si="19"/>
        <v>102.439024390244</v>
      </c>
      <c r="CQ17" s="813" t="str">
        <f t="shared" si="7"/>
        <v>-</v>
      </c>
      <c r="CR17" s="814">
        <f t="shared" si="20"/>
        <v>280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0"/>
      <c r="C18" s="592"/>
      <c r="D18" s="664" t="s">
        <v>306</v>
      </c>
      <c r="E18" s="665" t="s">
        <v>307</v>
      </c>
      <c r="F18" s="663"/>
      <c r="G18" s="663" t="s">
        <v>308</v>
      </c>
      <c r="H18" s="663" t="s">
        <v>309</v>
      </c>
      <c r="I18" s="663" t="s">
        <v>310</v>
      </c>
      <c r="J18" s="663" t="s">
        <v>311</v>
      </c>
      <c r="K18" s="663" t="s">
        <v>312</v>
      </c>
      <c r="L18" s="685" t="s">
        <v>313</v>
      </c>
      <c r="M18" s="676"/>
      <c r="N18" s="677">
        <v>3</v>
      </c>
      <c r="O18" s="677">
        <v>2</v>
      </c>
      <c r="P18" s="677">
        <v>2</v>
      </c>
      <c r="Q18" s="677">
        <v>3</v>
      </c>
      <c r="R18" s="695">
        <v>3</v>
      </c>
      <c r="S18" s="696">
        <v>3</v>
      </c>
      <c r="T18" s="548"/>
      <c r="U18" s="519">
        <v>3</v>
      </c>
      <c r="V18" s="519">
        <v>6</v>
      </c>
      <c r="W18" s="519">
        <v>5</v>
      </c>
      <c r="X18" s="519">
        <v>7</v>
      </c>
      <c r="Y18" s="709">
        <v>2</v>
      </c>
      <c r="Z18" s="710">
        <v>7</v>
      </c>
      <c r="AA18" s="548"/>
      <c r="AB18" s="519"/>
      <c r="AC18" s="519"/>
      <c r="AD18" s="519"/>
      <c r="AE18" s="519"/>
      <c r="AF18" s="709"/>
      <c r="AG18" s="710"/>
      <c r="AH18" s="724"/>
      <c r="AI18" s="725">
        <v>1</v>
      </c>
      <c r="AJ18" s="725"/>
      <c r="AK18" s="725">
        <v>1</v>
      </c>
      <c r="AL18" s="725"/>
      <c r="AM18" s="726"/>
      <c r="AN18" s="696"/>
      <c r="AO18" s="724"/>
      <c r="AP18" s="725">
        <v>3</v>
      </c>
      <c r="AQ18" s="725">
        <v>1</v>
      </c>
      <c r="AR18" s="725">
        <v>2</v>
      </c>
      <c r="AS18" s="725"/>
      <c r="AT18" s="726"/>
      <c r="AU18" s="696"/>
      <c r="AV18" s="549"/>
      <c r="AW18" s="745">
        <v>3</v>
      </c>
      <c r="AX18" s="745">
        <v>2</v>
      </c>
      <c r="AY18" s="745">
        <v>3</v>
      </c>
      <c r="AZ18" s="745"/>
      <c r="BA18" s="746"/>
      <c r="BB18" s="747"/>
      <c r="BC18" s="748"/>
      <c r="BD18" s="749">
        <v>3</v>
      </c>
      <c r="BE18" s="749">
        <v>2</v>
      </c>
      <c r="BF18" s="749">
        <v>3</v>
      </c>
      <c r="BG18" s="749"/>
      <c r="BH18" s="762"/>
      <c r="BI18" s="747"/>
      <c r="BJ18" s="748"/>
      <c r="BK18" s="749">
        <v>0.51</v>
      </c>
      <c r="BL18" s="749">
        <v>0.17</v>
      </c>
      <c r="BM18" s="749">
        <v>0.44</v>
      </c>
      <c r="BN18" s="749"/>
      <c r="BO18" s="762"/>
      <c r="BP18" s="747"/>
      <c r="BQ18" s="769">
        <f t="shared" si="9"/>
        <v>0</v>
      </c>
      <c r="BR18" s="770">
        <f t="shared" si="9"/>
        <v>3</v>
      </c>
      <c r="BS18" s="770">
        <f t="shared" si="9"/>
        <v>2</v>
      </c>
      <c r="BT18" s="770">
        <f t="shared" si="9"/>
        <v>2</v>
      </c>
      <c r="BU18" s="770">
        <f t="shared" si="9"/>
        <v>3</v>
      </c>
      <c r="BV18" s="770">
        <f t="shared" si="1"/>
        <v>3</v>
      </c>
      <c r="BW18" s="770">
        <f t="shared" si="2"/>
        <v>3</v>
      </c>
      <c r="BX18" s="779"/>
      <c r="BY18" s="780"/>
      <c r="BZ18" s="780"/>
      <c r="CA18" s="780">
        <v>1</v>
      </c>
      <c r="CB18" s="780"/>
      <c r="CC18" s="793"/>
      <c r="CD18" s="794"/>
      <c r="CE18" s="784">
        <f t="shared" si="10"/>
        <v>0</v>
      </c>
      <c r="CF18" s="785">
        <f t="shared" si="11"/>
        <v>3</v>
      </c>
      <c r="CG18" s="785">
        <f t="shared" si="12"/>
        <v>2</v>
      </c>
      <c r="CH18" s="785">
        <f t="shared" si="13"/>
        <v>3</v>
      </c>
      <c r="CI18" s="785">
        <f t="shared" si="14"/>
        <v>3</v>
      </c>
      <c r="CJ18" s="785">
        <f t="shared" si="4"/>
        <v>3</v>
      </c>
      <c r="CK18" s="785">
        <f t="shared" si="5"/>
        <v>3</v>
      </c>
      <c r="CL18" s="803" t="str">
        <f t="shared" si="15"/>
        <v>-</v>
      </c>
      <c r="CM18" s="804">
        <f t="shared" si="16"/>
        <v>41.1764705882353</v>
      </c>
      <c r="CN18" s="804">
        <f t="shared" si="17"/>
        <v>82.3529411764706</v>
      </c>
      <c r="CO18" s="804">
        <f t="shared" si="18"/>
        <v>47.7272727272727</v>
      </c>
      <c r="CP18" s="804" t="str">
        <f t="shared" si="19"/>
        <v>-</v>
      </c>
      <c r="CQ18" s="805" t="str">
        <f t="shared" si="7"/>
        <v>-</v>
      </c>
      <c r="CR18" s="80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196</v>
      </c>
      <c r="G2" s="575"/>
      <c r="H2" s="575"/>
      <c r="I2" s="575"/>
      <c r="J2" s="575"/>
      <c r="K2" s="603"/>
      <c r="L2" s="603"/>
      <c r="M2" s="524" t="s">
        <v>197</v>
      </c>
      <c r="N2" s="575"/>
      <c r="O2" s="575"/>
      <c r="P2" s="575"/>
      <c r="Q2" s="575"/>
      <c r="R2" s="575"/>
      <c r="S2" s="603"/>
      <c r="T2" s="605" t="s">
        <v>198</v>
      </c>
      <c r="U2" s="524" t="s">
        <v>199</v>
      </c>
      <c r="V2" s="575"/>
      <c r="W2" s="575"/>
      <c r="X2" s="575"/>
      <c r="Y2" s="575"/>
      <c r="Z2" s="575"/>
      <c r="AA2" s="626"/>
    </row>
    <row r="3" s="474" customFormat="1" ht="26.25" spans="2:27">
      <c r="B3" s="576" t="s">
        <v>13</v>
      </c>
      <c r="C3" s="576" t="s">
        <v>14</v>
      </c>
      <c r="D3" s="576" t="s">
        <v>15</v>
      </c>
      <c r="E3" s="577" t="s">
        <v>16</v>
      </c>
      <c r="F3" s="578">
        <v>90</v>
      </c>
      <c r="G3" s="576">
        <v>100</v>
      </c>
      <c r="H3" s="576">
        <v>110</v>
      </c>
      <c r="I3" s="576">
        <v>120</v>
      </c>
      <c r="J3" s="576">
        <v>130</v>
      </c>
      <c r="K3" s="576">
        <v>140</v>
      </c>
      <c r="L3" s="604">
        <v>150</v>
      </c>
      <c r="M3" s="578">
        <v>90</v>
      </c>
      <c r="N3" s="576">
        <v>100</v>
      </c>
      <c r="O3" s="576">
        <v>110</v>
      </c>
      <c r="P3" s="576">
        <v>120</v>
      </c>
      <c r="Q3" s="576">
        <v>130</v>
      </c>
      <c r="R3" s="576">
        <v>140</v>
      </c>
      <c r="S3" s="606">
        <v>150</v>
      </c>
      <c r="T3" s="607"/>
      <c r="U3" s="578">
        <v>90</v>
      </c>
      <c r="V3" s="576">
        <v>100</v>
      </c>
      <c r="W3" s="576">
        <v>110</v>
      </c>
      <c r="X3" s="576">
        <v>120</v>
      </c>
      <c r="Y3" s="576">
        <v>130</v>
      </c>
      <c r="Z3" s="576">
        <v>140</v>
      </c>
      <c r="AA3" s="627">
        <v>150</v>
      </c>
    </row>
    <row r="4" s="474" customFormat="1" ht="99.95" customHeight="1" spans="2:27">
      <c r="B4" s="477" t="s">
        <v>201</v>
      </c>
      <c r="C4" s="579"/>
      <c r="D4" s="580" t="s">
        <v>202</v>
      </c>
      <c r="E4" s="581" t="s">
        <v>203</v>
      </c>
      <c r="F4" s="582">
        <f>'在庫（居家服）'!BX4</f>
        <v>0</v>
      </c>
      <c r="G4" s="583">
        <f>'在庫（居家服）'!BY4</f>
        <v>0</v>
      </c>
      <c r="H4" s="583">
        <f>'在庫（居家服）'!BZ4</f>
        <v>0</v>
      </c>
      <c r="I4" s="583">
        <f>'在庫（居家服）'!CA4</f>
        <v>0</v>
      </c>
      <c r="J4" s="583">
        <f>'在庫（居家服）'!CB4</f>
        <v>0</v>
      </c>
      <c r="K4" s="583">
        <f>'在庫（居家服）'!CC4</f>
        <v>0</v>
      </c>
      <c r="L4" s="583">
        <f>'在庫（居家服）'!CD4</f>
        <v>0</v>
      </c>
      <c r="M4" s="582">
        <v>36</v>
      </c>
      <c r="N4" s="583">
        <v>36</v>
      </c>
      <c r="O4" s="583">
        <v>36</v>
      </c>
      <c r="P4" s="583">
        <v>36</v>
      </c>
      <c r="Q4" s="583">
        <v>36</v>
      </c>
      <c r="R4" s="583">
        <v>36</v>
      </c>
      <c r="S4" s="608">
        <v>36</v>
      </c>
      <c r="T4" s="609">
        <f t="shared" ref="T4:T18" si="0">M4*F4+N4*G4+O4*H4+P4*I4+Q4*J4</f>
        <v>0</v>
      </c>
      <c r="U4" s="610" t="s">
        <v>204</v>
      </c>
      <c r="V4" s="611" t="s">
        <v>205</v>
      </c>
      <c r="W4" s="611" t="s">
        <v>206</v>
      </c>
      <c r="X4" s="611" t="s">
        <v>207</v>
      </c>
      <c r="Y4" s="611" t="s">
        <v>208</v>
      </c>
      <c r="Z4" s="628"/>
      <c r="AA4" s="629"/>
    </row>
    <row r="5" s="474" customFormat="1" ht="99.95" customHeight="1" spans="2:27">
      <c r="B5" s="584"/>
      <c r="C5" s="585"/>
      <c r="D5" s="586" t="s">
        <v>209</v>
      </c>
      <c r="E5" s="587" t="s">
        <v>210</v>
      </c>
      <c r="F5" s="588">
        <f>'在庫（居家服）'!BX5</f>
        <v>0</v>
      </c>
      <c r="G5" s="589">
        <f>'在庫（居家服）'!BY5</f>
        <v>0</v>
      </c>
      <c r="H5" s="589">
        <f>'在庫（居家服）'!BZ5</f>
        <v>0</v>
      </c>
      <c r="I5" s="589">
        <f>'在庫（居家服）'!CA5</f>
        <v>0</v>
      </c>
      <c r="J5" s="589">
        <f>'在庫（居家服）'!CB5</f>
        <v>0</v>
      </c>
      <c r="K5" s="589">
        <f>'在庫（居家服）'!CC5</f>
        <v>0</v>
      </c>
      <c r="L5" s="589">
        <f>'在庫（居家服）'!CD5</f>
        <v>0</v>
      </c>
      <c r="M5" s="588">
        <v>36</v>
      </c>
      <c r="N5" s="589">
        <v>36</v>
      </c>
      <c r="O5" s="589">
        <v>36</v>
      </c>
      <c r="P5" s="589">
        <v>36</v>
      </c>
      <c r="Q5" s="589">
        <v>36</v>
      </c>
      <c r="R5" s="589">
        <v>36</v>
      </c>
      <c r="S5" s="612">
        <v>36</v>
      </c>
      <c r="T5" s="613">
        <f t="shared" si="0"/>
        <v>0</v>
      </c>
      <c r="U5" s="614" t="s">
        <v>211</v>
      </c>
      <c r="V5" s="615" t="s">
        <v>212</v>
      </c>
      <c r="W5" s="615" t="s">
        <v>213</v>
      </c>
      <c r="X5" s="615" t="s">
        <v>214</v>
      </c>
      <c r="Y5" s="615" t="s">
        <v>215</v>
      </c>
      <c r="Z5" s="630"/>
      <c r="AA5" s="631"/>
    </row>
    <row r="6" s="474" customFormat="1" ht="99.95" customHeight="1" spans="2:27">
      <c r="B6" s="584"/>
      <c r="C6" s="585"/>
      <c r="D6" s="586" t="s">
        <v>216</v>
      </c>
      <c r="E6" s="590" t="s">
        <v>217</v>
      </c>
      <c r="F6" s="588">
        <f>'在庫（居家服）'!BX6</f>
        <v>0</v>
      </c>
      <c r="G6" s="589">
        <f>'在庫（居家服）'!BY6</f>
        <v>0</v>
      </c>
      <c r="H6" s="589">
        <f>'在庫（居家服）'!BZ6</f>
        <v>0</v>
      </c>
      <c r="I6" s="589">
        <f>'在庫（居家服）'!CA6</f>
        <v>0</v>
      </c>
      <c r="J6" s="589">
        <f>'在庫（居家服）'!CB6</f>
        <v>0</v>
      </c>
      <c r="K6" s="589">
        <f>'在庫（居家服）'!CC6</f>
        <v>0</v>
      </c>
      <c r="L6" s="589">
        <f>'在庫（居家服）'!CD6</f>
        <v>0</v>
      </c>
      <c r="M6" s="588">
        <v>36</v>
      </c>
      <c r="N6" s="589">
        <v>36</v>
      </c>
      <c r="O6" s="589">
        <v>36</v>
      </c>
      <c r="P6" s="589">
        <v>36</v>
      </c>
      <c r="Q6" s="589">
        <v>36</v>
      </c>
      <c r="R6" s="589">
        <v>36</v>
      </c>
      <c r="S6" s="612">
        <v>36</v>
      </c>
      <c r="T6" s="613">
        <f t="shared" si="0"/>
        <v>0</v>
      </c>
      <c r="U6" s="614" t="s">
        <v>218</v>
      </c>
      <c r="V6" s="615" t="s">
        <v>219</v>
      </c>
      <c r="W6" s="615" t="s">
        <v>220</v>
      </c>
      <c r="X6" s="615" t="s">
        <v>221</v>
      </c>
      <c r="Y6" s="615" t="s">
        <v>222</v>
      </c>
      <c r="Z6" s="630"/>
      <c r="AA6" s="631"/>
    </row>
    <row r="7" s="474" customFormat="1" ht="99.95" customHeight="1" spans="2:27">
      <c r="B7" s="591"/>
      <c r="C7" s="592"/>
      <c r="D7" s="593" t="s">
        <v>223</v>
      </c>
      <c r="E7" s="594" t="s">
        <v>223</v>
      </c>
      <c r="F7" s="595">
        <f>'在庫（居家服）'!BX7</f>
        <v>0</v>
      </c>
      <c r="G7" s="596">
        <f>'在庫（居家服）'!BY7</f>
        <v>0</v>
      </c>
      <c r="H7" s="596">
        <f>'在庫（居家服）'!BZ7</f>
        <v>0</v>
      </c>
      <c r="I7" s="596">
        <f>'在庫（居家服）'!CA7</f>
        <v>0</v>
      </c>
      <c r="J7" s="596">
        <f>'在庫（居家服）'!CB7</f>
        <v>0</v>
      </c>
      <c r="K7" s="596">
        <f>'在庫（居家服）'!CC7</f>
        <v>0</v>
      </c>
      <c r="L7" s="596">
        <f>'在庫（居家服）'!CD7</f>
        <v>0</v>
      </c>
      <c r="M7" s="595">
        <v>36</v>
      </c>
      <c r="N7" s="596">
        <v>36</v>
      </c>
      <c r="O7" s="596">
        <v>36</v>
      </c>
      <c r="P7" s="596">
        <v>36</v>
      </c>
      <c r="Q7" s="596">
        <v>36</v>
      </c>
      <c r="R7" s="596">
        <v>36</v>
      </c>
      <c r="S7" s="616">
        <v>36</v>
      </c>
      <c r="T7" s="617">
        <f t="shared" si="0"/>
        <v>0</v>
      </c>
      <c r="U7" s="618" t="s">
        <v>224</v>
      </c>
      <c r="V7" s="619" t="s">
        <v>225</v>
      </c>
      <c r="W7" s="619" t="s">
        <v>226</v>
      </c>
      <c r="X7" s="619" t="s">
        <v>227</v>
      </c>
      <c r="Y7" s="619" t="s">
        <v>228</v>
      </c>
      <c r="Z7" s="632"/>
      <c r="AA7" s="633"/>
    </row>
    <row r="8" s="474" customFormat="1" ht="99.95" customHeight="1" spans="2:27">
      <c r="B8" s="477" t="s">
        <v>229</v>
      </c>
      <c r="C8" s="579"/>
      <c r="D8" s="597" t="s">
        <v>230</v>
      </c>
      <c r="E8" s="581" t="s">
        <v>231</v>
      </c>
      <c r="F8" s="582">
        <f>'在庫（居家服）'!BX8</f>
        <v>0</v>
      </c>
      <c r="G8" s="583">
        <f>'在庫（居家服）'!BY8</f>
        <v>0</v>
      </c>
      <c r="H8" s="583">
        <f>'在庫（居家服）'!BZ8</f>
        <v>0</v>
      </c>
      <c r="I8" s="583">
        <f>'在庫（居家服）'!CA8</f>
        <v>0</v>
      </c>
      <c r="J8" s="583">
        <f>'在庫（居家服）'!CB8</f>
        <v>0</v>
      </c>
      <c r="K8" s="583">
        <f>'在庫（居家服）'!CC8</f>
        <v>0</v>
      </c>
      <c r="L8" s="583">
        <f>'在庫（居家服）'!CD8</f>
        <v>0</v>
      </c>
      <c r="M8" s="582">
        <v>48</v>
      </c>
      <c r="N8" s="583">
        <v>48</v>
      </c>
      <c r="O8" s="583">
        <v>48</v>
      </c>
      <c r="P8" s="583">
        <v>48</v>
      </c>
      <c r="Q8" s="583">
        <v>48</v>
      </c>
      <c r="R8" s="583">
        <v>48</v>
      </c>
      <c r="S8" s="608">
        <v>48</v>
      </c>
      <c r="T8" s="609">
        <f t="shared" si="0"/>
        <v>0</v>
      </c>
      <c r="U8" s="620" t="s">
        <v>232</v>
      </c>
      <c r="V8" s="611" t="s">
        <v>233</v>
      </c>
      <c r="W8" s="611" t="s">
        <v>234</v>
      </c>
      <c r="X8" s="611" t="s">
        <v>235</v>
      </c>
      <c r="Y8" s="611" t="s">
        <v>236</v>
      </c>
      <c r="Z8" s="634"/>
      <c r="AA8" s="635"/>
    </row>
    <row r="9" s="474" customFormat="1" ht="99.95" customHeight="1" spans="2:27">
      <c r="B9" s="598"/>
      <c r="C9" s="585"/>
      <c r="D9" s="586" t="s">
        <v>237</v>
      </c>
      <c r="E9" s="587" t="s">
        <v>238</v>
      </c>
      <c r="F9" s="588">
        <f>'在庫（居家服）'!BX9</f>
        <v>0</v>
      </c>
      <c r="G9" s="589">
        <f>'在庫（居家服）'!BY9</f>
        <v>0</v>
      </c>
      <c r="H9" s="589">
        <f>'在庫（居家服）'!BZ9</f>
        <v>0</v>
      </c>
      <c r="I9" s="589">
        <f>'在庫（居家服）'!CA9</f>
        <v>0</v>
      </c>
      <c r="J9" s="589">
        <f>'在庫（居家服）'!CB9</f>
        <v>0</v>
      </c>
      <c r="K9" s="589">
        <f>'在庫（居家服）'!CC9</f>
        <v>0</v>
      </c>
      <c r="L9" s="589">
        <f>'在庫（居家服）'!CD9</f>
        <v>0</v>
      </c>
      <c r="M9" s="588">
        <v>48</v>
      </c>
      <c r="N9" s="589">
        <v>48</v>
      </c>
      <c r="O9" s="589">
        <v>48</v>
      </c>
      <c r="P9" s="589">
        <v>48</v>
      </c>
      <c r="Q9" s="589">
        <v>48</v>
      </c>
      <c r="R9" s="589">
        <v>48</v>
      </c>
      <c r="S9" s="612">
        <v>48</v>
      </c>
      <c r="T9" s="613">
        <f t="shared" si="0"/>
        <v>0</v>
      </c>
      <c r="U9" s="614" t="s">
        <v>239</v>
      </c>
      <c r="V9" s="615" t="s">
        <v>240</v>
      </c>
      <c r="W9" s="615" t="s">
        <v>241</v>
      </c>
      <c r="X9" s="615" t="s">
        <v>242</v>
      </c>
      <c r="Y9" s="615" t="s">
        <v>243</v>
      </c>
      <c r="Z9" s="630"/>
      <c r="AA9" s="631"/>
    </row>
    <row r="10" s="474" customFormat="1" ht="99.95" customHeight="1" spans="2:27">
      <c r="B10" s="598"/>
      <c r="C10" s="585"/>
      <c r="D10" s="586" t="s">
        <v>244</v>
      </c>
      <c r="E10" s="587" t="s">
        <v>245</v>
      </c>
      <c r="F10" s="588">
        <f>'在庫（居家服）'!BX10</f>
        <v>0</v>
      </c>
      <c r="G10" s="589">
        <f>'在庫（居家服）'!BY10</f>
        <v>0</v>
      </c>
      <c r="H10" s="589">
        <f>'在庫（居家服）'!BZ10</f>
        <v>0</v>
      </c>
      <c r="I10" s="589">
        <f>'在庫（居家服）'!CA10</f>
        <v>0</v>
      </c>
      <c r="J10" s="589">
        <f>'在庫（居家服）'!CB10</f>
        <v>0</v>
      </c>
      <c r="K10" s="589">
        <f>'在庫（居家服）'!CC10</f>
        <v>0</v>
      </c>
      <c r="L10" s="589">
        <f>'在庫（居家服）'!CD10</f>
        <v>0</v>
      </c>
      <c r="M10" s="588">
        <v>48</v>
      </c>
      <c r="N10" s="589">
        <v>48</v>
      </c>
      <c r="O10" s="589">
        <v>48</v>
      </c>
      <c r="P10" s="589">
        <v>48</v>
      </c>
      <c r="Q10" s="589">
        <v>48</v>
      </c>
      <c r="R10" s="589">
        <v>48</v>
      </c>
      <c r="S10" s="612">
        <v>48</v>
      </c>
      <c r="T10" s="613">
        <f t="shared" si="0"/>
        <v>0</v>
      </c>
      <c r="U10" s="614" t="s">
        <v>246</v>
      </c>
      <c r="V10" s="615" t="s">
        <v>247</v>
      </c>
      <c r="W10" s="615" t="s">
        <v>248</v>
      </c>
      <c r="X10" s="615" t="s">
        <v>249</v>
      </c>
      <c r="Y10" s="615" t="s">
        <v>250</v>
      </c>
      <c r="Z10" s="630"/>
      <c r="AA10" s="631"/>
    </row>
    <row r="11" s="474" customFormat="1" ht="99.95" customHeight="1" spans="2:27">
      <c r="B11" s="598"/>
      <c r="C11" s="585"/>
      <c r="D11" s="586" t="s">
        <v>251</v>
      </c>
      <c r="E11" s="599" t="s">
        <v>252</v>
      </c>
      <c r="F11" s="588">
        <f>'在庫（居家服）'!BX11</f>
        <v>0</v>
      </c>
      <c r="G11" s="589">
        <f>'在庫（居家服）'!BY11</f>
        <v>0</v>
      </c>
      <c r="H11" s="589">
        <f>'在庫（居家服）'!BZ11</f>
        <v>0</v>
      </c>
      <c r="I11" s="589">
        <f>'在庫（居家服）'!CA11</f>
        <v>0</v>
      </c>
      <c r="J11" s="589">
        <f>'在庫（居家服）'!CB11</f>
        <v>0</v>
      </c>
      <c r="K11" s="589">
        <f>'在庫（居家服）'!CC11</f>
        <v>0</v>
      </c>
      <c r="L11" s="589">
        <f>'在庫（居家服）'!CD11</f>
        <v>0</v>
      </c>
      <c r="M11" s="588">
        <v>48</v>
      </c>
      <c r="N11" s="589">
        <v>48</v>
      </c>
      <c r="O11" s="589">
        <v>48</v>
      </c>
      <c r="P11" s="589">
        <v>48</v>
      </c>
      <c r="Q11" s="589">
        <v>48</v>
      </c>
      <c r="R11" s="589">
        <v>48</v>
      </c>
      <c r="S11" s="612">
        <v>48</v>
      </c>
      <c r="T11" s="613">
        <f t="shared" si="0"/>
        <v>0</v>
      </c>
      <c r="U11" s="614" t="s">
        <v>253</v>
      </c>
      <c r="V11" s="615" t="s">
        <v>254</v>
      </c>
      <c r="W11" s="615" t="s">
        <v>255</v>
      </c>
      <c r="X11" s="615" t="s">
        <v>256</v>
      </c>
      <c r="Y11" s="615" t="s">
        <v>257</v>
      </c>
      <c r="Z11" s="636"/>
      <c r="AA11" s="637"/>
    </row>
    <row r="12" s="474" customFormat="1" ht="99.95" customHeight="1" spans="2:27">
      <c r="B12" s="598"/>
      <c r="C12" s="585"/>
      <c r="D12" s="586" t="s">
        <v>258</v>
      </c>
      <c r="E12" s="599" t="s">
        <v>259</v>
      </c>
      <c r="F12" s="588">
        <f>'在庫（居家服）'!BX12</f>
        <v>0</v>
      </c>
      <c r="G12" s="589">
        <f>'在庫（居家服）'!BY12</f>
        <v>0</v>
      </c>
      <c r="H12" s="589">
        <f>'在庫（居家服）'!BZ12</f>
        <v>0</v>
      </c>
      <c r="I12" s="589">
        <f>'在庫（居家服）'!CA12</f>
        <v>3</v>
      </c>
      <c r="J12" s="589">
        <f>'在庫（居家服）'!CB12</f>
        <v>0</v>
      </c>
      <c r="K12" s="589">
        <f>'在庫（居家服）'!CC12</f>
        <v>0</v>
      </c>
      <c r="L12" s="589">
        <f>'在庫（居家服）'!CD12</f>
        <v>0</v>
      </c>
      <c r="M12" s="588">
        <v>48</v>
      </c>
      <c r="N12" s="589">
        <v>48</v>
      </c>
      <c r="O12" s="589">
        <v>48</v>
      </c>
      <c r="P12" s="589">
        <v>48</v>
      </c>
      <c r="Q12" s="589">
        <v>48</v>
      </c>
      <c r="R12" s="589">
        <v>48</v>
      </c>
      <c r="S12" s="612">
        <v>48</v>
      </c>
      <c r="T12" s="613">
        <f t="shared" si="0"/>
        <v>144</v>
      </c>
      <c r="U12" s="621"/>
      <c r="V12" s="622" t="s">
        <v>260</v>
      </c>
      <c r="W12" s="622" t="s">
        <v>261</v>
      </c>
      <c r="X12" s="622" t="s">
        <v>262</v>
      </c>
      <c r="Y12" s="622" t="s">
        <v>263</v>
      </c>
      <c r="Z12" s="638" t="s">
        <v>264</v>
      </c>
      <c r="AA12" s="639" t="s">
        <v>265</v>
      </c>
    </row>
    <row r="13" s="474" customFormat="1" ht="99.95" customHeight="1" spans="2:27">
      <c r="B13" s="598"/>
      <c r="C13" s="585"/>
      <c r="D13" s="586" t="s">
        <v>266</v>
      </c>
      <c r="E13" s="599" t="s">
        <v>267</v>
      </c>
      <c r="F13" s="588">
        <f>'在庫（居家服）'!BX13</f>
        <v>0</v>
      </c>
      <c r="G13" s="589">
        <f>'在庫（居家服）'!BY13</f>
        <v>0</v>
      </c>
      <c r="H13" s="589">
        <f>'在庫（居家服）'!BZ13</f>
        <v>0</v>
      </c>
      <c r="I13" s="589">
        <f>'在庫（居家服）'!CA13</f>
        <v>0</v>
      </c>
      <c r="J13" s="589">
        <f>'在庫（居家服）'!CB13</f>
        <v>0</v>
      </c>
      <c r="K13" s="589">
        <f>'在庫（居家服）'!CC13</f>
        <v>0</v>
      </c>
      <c r="L13" s="589">
        <f>'在庫（居家服）'!CD13</f>
        <v>0</v>
      </c>
      <c r="M13" s="588">
        <v>48</v>
      </c>
      <c r="N13" s="589">
        <v>48</v>
      </c>
      <c r="O13" s="589">
        <v>48</v>
      </c>
      <c r="P13" s="589">
        <v>48</v>
      </c>
      <c r="Q13" s="589">
        <v>48</v>
      </c>
      <c r="R13" s="589">
        <v>48</v>
      </c>
      <c r="S13" s="612">
        <v>48</v>
      </c>
      <c r="T13" s="613">
        <f t="shared" si="0"/>
        <v>0</v>
      </c>
      <c r="U13" s="621"/>
      <c r="V13" s="622" t="s">
        <v>268</v>
      </c>
      <c r="W13" s="622" t="s">
        <v>269</v>
      </c>
      <c r="X13" s="622" t="s">
        <v>270</v>
      </c>
      <c r="Y13" s="622" t="s">
        <v>271</v>
      </c>
      <c r="Z13" s="638" t="s">
        <v>272</v>
      </c>
      <c r="AA13" s="639" t="s">
        <v>273</v>
      </c>
    </row>
    <row r="14" s="474" customFormat="1" ht="99.95" customHeight="1" spans="2:27">
      <c r="B14" s="598"/>
      <c r="C14" s="585"/>
      <c r="D14" s="586" t="s">
        <v>274</v>
      </c>
      <c r="E14" s="599" t="s">
        <v>275</v>
      </c>
      <c r="F14" s="588">
        <f>'在庫（居家服）'!BX14</f>
        <v>0</v>
      </c>
      <c r="G14" s="589">
        <f>'在庫（居家服）'!BY14</f>
        <v>0</v>
      </c>
      <c r="H14" s="589">
        <f>'在庫（居家服）'!BZ14</f>
        <v>0</v>
      </c>
      <c r="I14" s="589">
        <f>'在庫（居家服）'!CA14</f>
        <v>0</v>
      </c>
      <c r="J14" s="589">
        <f>'在庫（居家服）'!CB14</f>
        <v>0</v>
      </c>
      <c r="K14" s="589">
        <f>'在庫（居家服）'!CC14</f>
        <v>0</v>
      </c>
      <c r="L14" s="589">
        <f>'在庫（居家服）'!CD14</f>
        <v>0</v>
      </c>
      <c r="M14" s="588">
        <v>48</v>
      </c>
      <c r="N14" s="589">
        <v>48</v>
      </c>
      <c r="O14" s="589">
        <v>48</v>
      </c>
      <c r="P14" s="589">
        <v>48</v>
      </c>
      <c r="Q14" s="589">
        <v>48</v>
      </c>
      <c r="R14" s="589">
        <v>48</v>
      </c>
      <c r="S14" s="612">
        <v>48</v>
      </c>
      <c r="T14" s="613">
        <f t="shared" si="0"/>
        <v>0</v>
      </c>
      <c r="U14" s="621"/>
      <c r="V14" s="622" t="s">
        <v>276</v>
      </c>
      <c r="W14" s="622" t="s">
        <v>277</v>
      </c>
      <c r="X14" s="622" t="s">
        <v>278</v>
      </c>
      <c r="Y14" s="622" t="s">
        <v>279</v>
      </c>
      <c r="Z14" s="638" t="s">
        <v>280</v>
      </c>
      <c r="AA14" s="639" t="s">
        <v>281</v>
      </c>
    </row>
    <row r="15" s="474" customFormat="1" ht="99.95" customHeight="1" spans="2:27">
      <c r="B15" s="598"/>
      <c r="C15" s="585"/>
      <c r="D15" s="586" t="s">
        <v>282</v>
      </c>
      <c r="E15" s="599" t="s">
        <v>283</v>
      </c>
      <c r="F15" s="588">
        <f>'在庫（居家服）'!BX15</f>
        <v>0</v>
      </c>
      <c r="G15" s="589">
        <f>'在庫（居家服）'!BY15</f>
        <v>0</v>
      </c>
      <c r="H15" s="589">
        <f>'在庫（居家服）'!BZ15</f>
        <v>0</v>
      </c>
      <c r="I15" s="589">
        <f>'在庫（居家服）'!CA15</f>
        <v>0</v>
      </c>
      <c r="J15" s="589">
        <f>'在庫（居家服）'!CB15</f>
        <v>0</v>
      </c>
      <c r="K15" s="589">
        <f>'在庫（居家服）'!CC15</f>
        <v>0</v>
      </c>
      <c r="L15" s="589">
        <f>'在庫（居家服）'!CD15</f>
        <v>0</v>
      </c>
      <c r="M15" s="588">
        <v>48</v>
      </c>
      <c r="N15" s="589">
        <v>48</v>
      </c>
      <c r="O15" s="589">
        <v>48</v>
      </c>
      <c r="P15" s="589">
        <v>48</v>
      </c>
      <c r="Q15" s="589">
        <v>48</v>
      </c>
      <c r="R15" s="589">
        <v>48</v>
      </c>
      <c r="S15" s="612">
        <v>48</v>
      </c>
      <c r="T15" s="613">
        <f t="shared" si="0"/>
        <v>0</v>
      </c>
      <c r="U15" s="621"/>
      <c r="V15" s="622" t="s">
        <v>284</v>
      </c>
      <c r="W15" s="622" t="s">
        <v>285</v>
      </c>
      <c r="X15" s="622" t="s">
        <v>286</v>
      </c>
      <c r="Y15" s="622" t="s">
        <v>287</v>
      </c>
      <c r="Z15" s="638" t="s">
        <v>288</v>
      </c>
      <c r="AA15" s="639" t="s">
        <v>289</v>
      </c>
    </row>
    <row r="16" s="474" customFormat="1" ht="99.95" customHeight="1" spans="2:27">
      <c r="B16" s="598"/>
      <c r="C16" s="585"/>
      <c r="D16" s="586" t="s">
        <v>290</v>
      </c>
      <c r="E16" s="599" t="s">
        <v>291</v>
      </c>
      <c r="F16" s="588">
        <f>'在庫（居家服）'!BX16</f>
        <v>0</v>
      </c>
      <c r="G16" s="589">
        <f>'在庫（居家服）'!BY16</f>
        <v>0</v>
      </c>
      <c r="H16" s="589">
        <f>'在庫（居家服）'!BZ16</f>
        <v>0</v>
      </c>
      <c r="I16" s="589">
        <f>'在庫（居家服）'!CA16</f>
        <v>0</v>
      </c>
      <c r="J16" s="589">
        <f>'在庫（居家服）'!CB16</f>
        <v>0</v>
      </c>
      <c r="K16" s="589">
        <f>'在庫（居家服）'!CC16</f>
        <v>0</v>
      </c>
      <c r="L16" s="589">
        <f>'在庫（居家服）'!CD16</f>
        <v>0</v>
      </c>
      <c r="M16" s="588">
        <v>48</v>
      </c>
      <c r="N16" s="589">
        <v>48</v>
      </c>
      <c r="O16" s="589">
        <v>48</v>
      </c>
      <c r="P16" s="589">
        <v>48</v>
      </c>
      <c r="Q16" s="589">
        <v>48</v>
      </c>
      <c r="R16" s="589">
        <v>48</v>
      </c>
      <c r="S16" s="612">
        <v>48</v>
      </c>
      <c r="T16" s="613">
        <f t="shared" si="0"/>
        <v>0</v>
      </c>
      <c r="U16" s="621"/>
      <c r="V16" s="622" t="s">
        <v>292</v>
      </c>
      <c r="W16" s="622" t="s">
        <v>293</v>
      </c>
      <c r="X16" s="622" t="s">
        <v>294</v>
      </c>
      <c r="Y16" s="622" t="s">
        <v>295</v>
      </c>
      <c r="Z16" s="638" t="s">
        <v>296</v>
      </c>
      <c r="AA16" s="639" t="s">
        <v>297</v>
      </c>
    </row>
    <row r="17" s="474" customFormat="1" ht="99.95" customHeight="1" spans="2:27">
      <c r="B17" s="598"/>
      <c r="C17" s="585"/>
      <c r="D17" s="586" t="s">
        <v>298</v>
      </c>
      <c r="E17" s="599" t="s">
        <v>299</v>
      </c>
      <c r="F17" s="588">
        <f>'在庫（居家服）'!BX17</f>
        <v>0</v>
      </c>
      <c r="G17" s="589">
        <f>'在庫（居家服）'!BY17</f>
        <v>5</v>
      </c>
      <c r="H17" s="589">
        <f>'在庫（居家服）'!BZ17</f>
        <v>1</v>
      </c>
      <c r="I17" s="589">
        <f>'在庫（居家服）'!CA17</f>
        <v>1</v>
      </c>
      <c r="J17" s="589">
        <f>'在庫（居家服）'!CB17</f>
        <v>0</v>
      </c>
      <c r="K17" s="589">
        <f>'在庫（居家服）'!CC17</f>
        <v>0</v>
      </c>
      <c r="L17" s="589">
        <f>'在庫（居家服）'!CD17</f>
        <v>0</v>
      </c>
      <c r="M17" s="588">
        <v>48</v>
      </c>
      <c r="N17" s="589">
        <v>48</v>
      </c>
      <c r="O17" s="589">
        <v>48</v>
      </c>
      <c r="P17" s="589">
        <v>48</v>
      </c>
      <c r="Q17" s="589">
        <v>48</v>
      </c>
      <c r="R17" s="589">
        <v>48</v>
      </c>
      <c r="S17" s="612">
        <v>48</v>
      </c>
      <c r="T17" s="613">
        <f t="shared" si="0"/>
        <v>336</v>
      </c>
      <c r="U17" s="621"/>
      <c r="V17" s="622" t="s">
        <v>300</v>
      </c>
      <c r="W17" s="622" t="s">
        <v>301</v>
      </c>
      <c r="X17" s="622" t="s">
        <v>302</v>
      </c>
      <c r="Y17" s="622" t="s">
        <v>303</v>
      </c>
      <c r="Z17" s="638" t="s">
        <v>304</v>
      </c>
      <c r="AA17" s="639" t="s">
        <v>305</v>
      </c>
    </row>
    <row r="18" s="474" customFormat="1" ht="99.95" customHeight="1" spans="2:27">
      <c r="B18" s="600"/>
      <c r="C18" s="592"/>
      <c r="D18" s="601" t="s">
        <v>306</v>
      </c>
      <c r="E18" s="602" t="s">
        <v>307</v>
      </c>
      <c r="F18" s="595">
        <f>'在庫（居家服）'!BX18</f>
        <v>0</v>
      </c>
      <c r="G18" s="596">
        <f>'在庫（居家服）'!BY18</f>
        <v>0</v>
      </c>
      <c r="H18" s="596">
        <f>'在庫（居家服）'!BZ18</f>
        <v>0</v>
      </c>
      <c r="I18" s="596">
        <f>'在庫（居家服）'!CA18</f>
        <v>1</v>
      </c>
      <c r="J18" s="596">
        <f>'在庫（居家服）'!CB18</f>
        <v>0</v>
      </c>
      <c r="K18" s="596">
        <f>'在庫（居家服）'!CC18</f>
        <v>0</v>
      </c>
      <c r="L18" s="596">
        <f>'在庫（居家服）'!CD18</f>
        <v>0</v>
      </c>
      <c r="M18" s="595">
        <v>48</v>
      </c>
      <c r="N18" s="596">
        <v>48</v>
      </c>
      <c r="O18" s="596">
        <v>48</v>
      </c>
      <c r="P18" s="596">
        <v>48</v>
      </c>
      <c r="Q18" s="596">
        <v>48</v>
      </c>
      <c r="R18" s="596">
        <v>48</v>
      </c>
      <c r="S18" s="616">
        <v>48</v>
      </c>
      <c r="T18" s="617">
        <f t="shared" si="0"/>
        <v>48</v>
      </c>
      <c r="U18" s="623"/>
      <c r="V18" s="624" t="s">
        <v>308</v>
      </c>
      <c r="W18" s="624" t="s">
        <v>309</v>
      </c>
      <c r="X18" s="624" t="s">
        <v>310</v>
      </c>
      <c r="Y18" s="624" t="s">
        <v>311</v>
      </c>
      <c r="Z18" s="640" t="s">
        <v>312</v>
      </c>
      <c r="AA18" s="641" t="s">
        <v>313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4" activePane="bottomRight" state="frozen"/>
      <selection/>
      <selection pane="topRight"/>
      <selection pane="bottomLeft"/>
      <selection pane="bottomRight" activeCell="R7" sqref="R7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14</v>
      </c>
      <c r="D2" s="524" t="s">
        <v>314</v>
      </c>
      <c r="E2" s="524" t="s">
        <v>314</v>
      </c>
      <c r="F2" s="524" t="s">
        <v>315</v>
      </c>
      <c r="G2" s="524" t="s">
        <v>316</v>
      </c>
      <c r="H2" s="524" t="s">
        <v>199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10</v>
      </c>
      <c r="S2" s="524" t="s">
        <v>11</v>
      </c>
      <c r="T2" s="553" t="s">
        <v>12</v>
      </c>
    </row>
    <row r="3" ht="80.1" customHeight="1" spans="2:21">
      <c r="B3" s="477" t="s">
        <v>317</v>
      </c>
      <c r="C3" s="478"/>
      <c r="D3" s="525" t="s">
        <v>318</v>
      </c>
      <c r="E3" s="525" t="s">
        <v>319</v>
      </c>
      <c r="F3" s="521" t="s">
        <v>180</v>
      </c>
      <c r="G3" s="480" t="s">
        <v>180</v>
      </c>
      <c r="H3" s="481" t="s">
        <v>320</v>
      </c>
      <c r="I3" s="533">
        <v>3</v>
      </c>
      <c r="J3" s="534">
        <v>19</v>
      </c>
      <c r="K3" s="534"/>
      <c r="L3" s="533"/>
      <c r="M3" s="533">
        <v>1</v>
      </c>
      <c r="N3" s="535">
        <v>1</v>
      </c>
      <c r="O3" s="535">
        <v>3</v>
      </c>
      <c r="P3" s="535">
        <v>0.15</v>
      </c>
      <c r="Q3" s="554">
        <f t="shared" ref="Q3:Q34" si="0">IF($A$1="补货",I3+J3+K3,I3)</f>
        <v>3</v>
      </c>
      <c r="R3" s="534"/>
      <c r="S3" s="554">
        <f>Q3+R3</f>
        <v>3</v>
      </c>
      <c r="T3" s="555">
        <f>IF(P3&lt;&gt;0,S3/P3*7,"-")</f>
        <v>140</v>
      </c>
      <c r="U3">
        <v>1780</v>
      </c>
    </row>
    <row r="4" ht="80.1" customHeight="1" spans="2:21">
      <c r="B4" s="482"/>
      <c r="C4" s="483"/>
      <c r="D4" s="526" t="s">
        <v>321</v>
      </c>
      <c r="E4" s="526" t="s">
        <v>322</v>
      </c>
      <c r="F4" s="527" t="s">
        <v>180</v>
      </c>
      <c r="G4" s="485" t="s">
        <v>180</v>
      </c>
      <c r="H4" s="486" t="s">
        <v>323</v>
      </c>
      <c r="I4" s="536">
        <v>8</v>
      </c>
      <c r="J4" s="537">
        <v>33</v>
      </c>
      <c r="K4" s="537"/>
      <c r="L4" s="536">
        <v>3</v>
      </c>
      <c r="M4" s="536">
        <v>6</v>
      </c>
      <c r="N4" s="538">
        <v>8</v>
      </c>
      <c r="O4" s="538">
        <v>9</v>
      </c>
      <c r="P4" s="538">
        <v>1.64</v>
      </c>
      <c r="Q4" s="556">
        <f t="shared" si="0"/>
        <v>8</v>
      </c>
      <c r="R4" s="537"/>
      <c r="S4" s="557">
        <f>Q4+R4</f>
        <v>8</v>
      </c>
      <c r="T4" s="558">
        <f>IF(P4&lt;&gt;0,S4/P4*7,"-")</f>
        <v>34.1463414634146</v>
      </c>
      <c r="U4">
        <v>1780</v>
      </c>
    </row>
    <row r="5" spans="2:21">
      <c r="B5" s="477" t="s">
        <v>324</v>
      </c>
      <c r="C5" s="478"/>
      <c r="D5" s="487" t="s">
        <v>325</v>
      </c>
      <c r="E5" s="487" t="s">
        <v>25</v>
      </c>
      <c r="F5" s="480">
        <v>23</v>
      </c>
      <c r="G5" s="480" t="s">
        <v>326</v>
      </c>
      <c r="H5" s="488" t="s">
        <v>327</v>
      </c>
      <c r="I5" s="533">
        <v>2</v>
      </c>
      <c r="J5" s="534"/>
      <c r="K5" s="534"/>
      <c r="L5" s="533"/>
      <c r="M5" s="533"/>
      <c r="N5" s="535"/>
      <c r="O5" s="535"/>
      <c r="P5" s="535"/>
      <c r="Q5" s="554">
        <f t="shared" si="0"/>
        <v>2</v>
      </c>
      <c r="R5" s="534"/>
      <c r="S5" s="554">
        <f t="shared" ref="S5:S43" si="1">Q5+R5</f>
        <v>2</v>
      </c>
      <c r="T5" s="555" t="str">
        <f t="shared" ref="T5:T43" si="2">IF(P5&lt;&gt;0,S5/P5*7,"-")</f>
        <v>-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328</v>
      </c>
      <c r="H6" s="490" t="s">
        <v>329</v>
      </c>
      <c r="I6" s="536">
        <v>2</v>
      </c>
      <c r="J6" s="537">
        <v>3</v>
      </c>
      <c r="K6" s="537"/>
      <c r="L6" s="536"/>
      <c r="M6" s="536">
        <v>1</v>
      </c>
      <c r="N6" s="538">
        <v>1</v>
      </c>
      <c r="O6" s="538">
        <v>1</v>
      </c>
      <c r="P6" s="538">
        <v>0.12</v>
      </c>
      <c r="Q6" s="556">
        <f t="shared" si="0"/>
        <v>2</v>
      </c>
      <c r="R6" s="537"/>
      <c r="S6" s="557">
        <f t="shared" si="1"/>
        <v>2</v>
      </c>
      <c r="T6" s="558">
        <f t="shared" si="2"/>
        <v>116.666666666667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330</v>
      </c>
      <c r="H7" s="490" t="s">
        <v>331</v>
      </c>
      <c r="I7" s="536">
        <v>4</v>
      </c>
      <c r="J7" s="537">
        <v>9</v>
      </c>
      <c r="K7" s="537"/>
      <c r="L7" s="536">
        <v>2</v>
      </c>
      <c r="M7" s="536">
        <v>3</v>
      </c>
      <c r="N7" s="538">
        <v>4</v>
      </c>
      <c r="O7" s="538">
        <v>4</v>
      </c>
      <c r="P7" s="538">
        <v>1.06</v>
      </c>
      <c r="Q7" s="556">
        <f t="shared" si="0"/>
        <v>4</v>
      </c>
      <c r="R7" s="537"/>
      <c r="S7" s="557">
        <f t="shared" si="1"/>
        <v>4</v>
      </c>
      <c r="T7" s="558">
        <f t="shared" si="2"/>
        <v>26.4150943396226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332</v>
      </c>
      <c r="H8" s="490" t="s">
        <v>333</v>
      </c>
      <c r="I8" s="536">
        <v>5</v>
      </c>
      <c r="J8" s="537">
        <v>4</v>
      </c>
      <c r="K8" s="537"/>
      <c r="L8" s="536"/>
      <c r="M8" s="536"/>
      <c r="N8" s="538"/>
      <c r="O8" s="538"/>
      <c r="P8" s="538"/>
      <c r="Q8" s="556">
        <f t="shared" si="0"/>
        <v>5</v>
      </c>
      <c r="R8" s="537"/>
      <c r="S8" s="557">
        <f t="shared" si="1"/>
        <v>5</v>
      </c>
      <c r="T8" s="558" t="str">
        <f t="shared" si="2"/>
        <v>-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334</v>
      </c>
      <c r="H9" s="490" t="s">
        <v>335</v>
      </c>
      <c r="I9" s="536">
        <v>3</v>
      </c>
      <c r="J9" s="537">
        <v>20</v>
      </c>
      <c r="K9" s="537"/>
      <c r="L9" s="536"/>
      <c r="M9" s="536">
        <v>1</v>
      </c>
      <c r="N9" s="538">
        <v>1</v>
      </c>
      <c r="O9" s="538">
        <v>1</v>
      </c>
      <c r="P9" s="538">
        <v>0.12</v>
      </c>
      <c r="Q9" s="556">
        <f t="shared" si="0"/>
        <v>3</v>
      </c>
      <c r="R9" s="537"/>
      <c r="S9" s="557">
        <f t="shared" si="1"/>
        <v>3</v>
      </c>
      <c r="T9" s="558">
        <f t="shared" si="2"/>
        <v>175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336</v>
      </c>
      <c r="H10" s="490" t="s">
        <v>337</v>
      </c>
      <c r="I10" s="536">
        <v>2</v>
      </c>
      <c r="J10" s="537">
        <v>3</v>
      </c>
      <c r="K10" s="537"/>
      <c r="L10" s="536">
        <v>1</v>
      </c>
      <c r="M10" s="536">
        <v>5</v>
      </c>
      <c r="N10" s="538">
        <v>5</v>
      </c>
      <c r="O10" s="538">
        <v>7</v>
      </c>
      <c r="P10" s="538">
        <v>0.78</v>
      </c>
      <c r="Q10" s="556">
        <f t="shared" si="0"/>
        <v>2</v>
      </c>
      <c r="R10" s="537">
        <v>2</v>
      </c>
      <c r="S10" s="557">
        <f t="shared" si="1"/>
        <v>4</v>
      </c>
      <c r="T10" s="558">
        <f t="shared" si="2"/>
        <v>35.8974358974359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338</v>
      </c>
      <c r="H11" s="494" t="s">
        <v>339</v>
      </c>
      <c r="I11" s="539">
        <v>3</v>
      </c>
      <c r="J11" s="540">
        <v>26</v>
      </c>
      <c r="K11" s="540"/>
      <c r="L11" s="539"/>
      <c r="M11" s="539"/>
      <c r="N11" s="541"/>
      <c r="O11" s="541"/>
      <c r="P11" s="541"/>
      <c r="Q11" s="559">
        <f t="shared" si="0"/>
        <v>3</v>
      </c>
      <c r="R11" s="540"/>
      <c r="S11" s="560">
        <f t="shared" si="1"/>
        <v>3</v>
      </c>
      <c r="T11" s="561" t="str">
        <f t="shared" si="2"/>
        <v>-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340</v>
      </c>
      <c r="H12" s="494" t="s">
        <v>341</v>
      </c>
      <c r="I12" s="539">
        <v>1</v>
      </c>
      <c r="J12" s="540"/>
      <c r="K12" s="540"/>
      <c r="L12" s="539"/>
      <c r="M12" s="539">
        <v>1</v>
      </c>
      <c r="N12" s="541">
        <v>2</v>
      </c>
      <c r="O12" s="541">
        <v>2</v>
      </c>
      <c r="P12" s="542">
        <v>0.17</v>
      </c>
      <c r="Q12" s="562">
        <f t="shared" si="0"/>
        <v>1</v>
      </c>
      <c r="R12" s="563"/>
      <c r="S12" s="564">
        <f t="shared" si="1"/>
        <v>1</v>
      </c>
      <c r="T12" s="565">
        <f t="shared" si="2"/>
        <v>41.1764705882353</v>
      </c>
      <c r="U12">
        <v>2380</v>
      </c>
    </row>
    <row r="13" spans="2:21">
      <c r="B13" s="482"/>
      <c r="C13" s="495"/>
      <c r="D13" s="496" t="s">
        <v>342</v>
      </c>
      <c r="E13" s="496" t="s">
        <v>32</v>
      </c>
      <c r="F13" s="497">
        <v>23</v>
      </c>
      <c r="G13" s="497" t="s">
        <v>326</v>
      </c>
      <c r="H13" s="498" t="s">
        <v>343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3</v>
      </c>
      <c r="R13" s="551"/>
      <c r="S13" s="566">
        <f t="shared" si="1"/>
        <v>3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328</v>
      </c>
      <c r="H14" s="490" t="s">
        <v>344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3</v>
      </c>
      <c r="R14" s="537"/>
      <c r="S14" s="557">
        <f t="shared" si="1"/>
        <v>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330</v>
      </c>
      <c r="H15" s="490" t="s">
        <v>345</v>
      </c>
      <c r="I15" s="536">
        <v>1</v>
      </c>
      <c r="J15" s="537">
        <v>10</v>
      </c>
      <c r="K15" s="537"/>
      <c r="L15" s="536">
        <v>1</v>
      </c>
      <c r="M15" s="536">
        <v>2</v>
      </c>
      <c r="N15" s="538">
        <v>2</v>
      </c>
      <c r="O15" s="538">
        <v>2</v>
      </c>
      <c r="P15" s="538">
        <v>0.74</v>
      </c>
      <c r="Q15" s="556">
        <f t="shared" si="0"/>
        <v>1</v>
      </c>
      <c r="R15" s="537">
        <v>3</v>
      </c>
      <c r="S15" s="557">
        <f t="shared" si="1"/>
        <v>4</v>
      </c>
      <c r="T15" s="558">
        <f t="shared" si="2"/>
        <v>37.8378378378378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332</v>
      </c>
      <c r="H16" s="490" t="s">
        <v>346</v>
      </c>
      <c r="I16" s="536">
        <v>4</v>
      </c>
      <c r="J16" s="537">
        <v>5</v>
      </c>
      <c r="K16" s="537"/>
      <c r="L16" s="536"/>
      <c r="M16" s="536"/>
      <c r="N16" s="538"/>
      <c r="O16" s="538">
        <v>1</v>
      </c>
      <c r="P16" s="538">
        <v>0.02</v>
      </c>
      <c r="Q16" s="556">
        <f t="shared" si="0"/>
        <v>4</v>
      </c>
      <c r="R16" s="537"/>
      <c r="S16" s="557">
        <f t="shared" si="1"/>
        <v>4</v>
      </c>
      <c r="T16" s="558">
        <f t="shared" si="2"/>
        <v>1400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334</v>
      </c>
      <c r="H17" s="490" t="s">
        <v>347</v>
      </c>
      <c r="I17" s="536">
        <v>4</v>
      </c>
      <c r="J17" s="537">
        <v>10</v>
      </c>
      <c r="K17" s="537"/>
      <c r="L17" s="536"/>
      <c r="M17" s="536"/>
      <c r="N17" s="538"/>
      <c r="O17" s="538">
        <v>1</v>
      </c>
      <c r="P17" s="538">
        <v>0.02</v>
      </c>
      <c r="Q17" s="556">
        <f t="shared" si="0"/>
        <v>4</v>
      </c>
      <c r="R17" s="537"/>
      <c r="S17" s="557">
        <f t="shared" si="1"/>
        <v>4</v>
      </c>
      <c r="T17" s="558">
        <f t="shared" si="2"/>
        <v>1400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336</v>
      </c>
      <c r="H18" s="490" t="s">
        <v>348</v>
      </c>
      <c r="I18" s="536">
        <v>2</v>
      </c>
      <c r="J18" s="537">
        <v>10</v>
      </c>
      <c r="K18" s="537"/>
      <c r="L18" s="536"/>
      <c r="M18" s="536">
        <v>1</v>
      </c>
      <c r="N18" s="538">
        <v>1</v>
      </c>
      <c r="O18" s="538">
        <v>1</v>
      </c>
      <c r="P18" s="538">
        <v>0.12</v>
      </c>
      <c r="Q18" s="556">
        <f t="shared" si="0"/>
        <v>2</v>
      </c>
      <c r="R18" s="537"/>
      <c r="S18" s="557">
        <f t="shared" si="1"/>
        <v>2</v>
      </c>
      <c r="T18" s="558">
        <f t="shared" si="2"/>
        <v>116.666666666667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338</v>
      </c>
      <c r="H19" s="494" t="s">
        <v>349</v>
      </c>
      <c r="I19" s="539">
        <v>3</v>
      </c>
      <c r="J19" s="540">
        <v>18</v>
      </c>
      <c r="K19" s="540"/>
      <c r="L19" s="539"/>
      <c r="M19" s="539"/>
      <c r="N19" s="541"/>
      <c r="O19" s="541">
        <v>1</v>
      </c>
      <c r="P19" s="541">
        <v>0.02</v>
      </c>
      <c r="Q19" s="559">
        <f t="shared" si="0"/>
        <v>3</v>
      </c>
      <c r="R19" s="540"/>
      <c r="S19" s="560">
        <f t="shared" si="1"/>
        <v>3</v>
      </c>
      <c r="T19" s="561">
        <f t="shared" si="2"/>
        <v>1050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340</v>
      </c>
      <c r="H20" s="503" t="s">
        <v>350</v>
      </c>
      <c r="I20" s="547"/>
      <c r="J20" s="548">
        <v>12</v>
      </c>
      <c r="K20" s="548"/>
      <c r="L20" s="547">
        <v>1</v>
      </c>
      <c r="M20" s="547">
        <v>1</v>
      </c>
      <c r="N20" s="549">
        <v>1</v>
      </c>
      <c r="O20" s="549">
        <v>2</v>
      </c>
      <c r="P20" s="549">
        <v>0.64</v>
      </c>
      <c r="Q20" s="568">
        <f t="shared" si="0"/>
        <v>0</v>
      </c>
      <c r="R20" s="548">
        <v>3</v>
      </c>
      <c r="S20" s="569">
        <f t="shared" si="1"/>
        <v>3</v>
      </c>
      <c r="T20" s="570">
        <f t="shared" si="2"/>
        <v>32.8125</v>
      </c>
      <c r="U20">
        <v>2380</v>
      </c>
    </row>
    <row r="21" spans="2:21">
      <c r="B21" s="482" t="s">
        <v>351</v>
      </c>
      <c r="C21" s="483"/>
      <c r="D21" s="489" t="s">
        <v>352</v>
      </c>
      <c r="E21" s="489" t="s">
        <v>32</v>
      </c>
      <c r="F21" s="528">
        <v>23</v>
      </c>
      <c r="G21" s="528" t="s">
        <v>326</v>
      </c>
      <c r="H21" s="529" t="s">
        <v>353</v>
      </c>
      <c r="I21" s="550">
        <v>2</v>
      </c>
      <c r="J21" s="551">
        <v>8</v>
      </c>
      <c r="K21" s="551"/>
      <c r="L21" s="550">
        <v>2</v>
      </c>
      <c r="M21" s="550">
        <v>2</v>
      </c>
      <c r="N21" s="546">
        <v>3</v>
      </c>
      <c r="O21" s="546">
        <v>4</v>
      </c>
      <c r="P21" s="546">
        <v>0.96</v>
      </c>
      <c r="Q21" s="566">
        <f t="shared" si="0"/>
        <v>2</v>
      </c>
      <c r="R21" s="551">
        <v>2</v>
      </c>
      <c r="S21" s="566">
        <f t="shared" si="1"/>
        <v>4</v>
      </c>
      <c r="T21" s="567">
        <f t="shared" si="2"/>
        <v>29.1666666666667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328</v>
      </c>
      <c r="H22" s="490" t="s">
        <v>354</v>
      </c>
      <c r="I22" s="536">
        <v>5</v>
      </c>
      <c r="J22" s="537">
        <v>9</v>
      </c>
      <c r="K22" s="537"/>
      <c r="L22" s="536"/>
      <c r="M22" s="536">
        <v>3</v>
      </c>
      <c r="N22" s="538">
        <v>6</v>
      </c>
      <c r="O22" s="538">
        <v>8</v>
      </c>
      <c r="P22" s="538">
        <v>0.54</v>
      </c>
      <c r="Q22" s="556">
        <f t="shared" si="0"/>
        <v>5</v>
      </c>
      <c r="R22" s="537"/>
      <c r="S22" s="557">
        <f t="shared" si="1"/>
        <v>5</v>
      </c>
      <c r="T22" s="558">
        <f t="shared" si="2"/>
        <v>64.8148148148148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330</v>
      </c>
      <c r="H23" s="490" t="s">
        <v>355</v>
      </c>
      <c r="I23" s="536">
        <v>6</v>
      </c>
      <c r="J23" s="537">
        <v>38</v>
      </c>
      <c r="K23" s="537"/>
      <c r="L23" s="536"/>
      <c r="M23" s="536">
        <v>2</v>
      </c>
      <c r="N23" s="538">
        <v>6</v>
      </c>
      <c r="O23" s="538">
        <v>6</v>
      </c>
      <c r="P23" s="538">
        <v>0.44</v>
      </c>
      <c r="Q23" s="556">
        <f t="shared" si="0"/>
        <v>6</v>
      </c>
      <c r="R23" s="537"/>
      <c r="S23" s="557">
        <f t="shared" si="1"/>
        <v>6</v>
      </c>
      <c r="T23" s="558">
        <f t="shared" si="2"/>
        <v>95.4545454545455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332</v>
      </c>
      <c r="H24" s="490" t="s">
        <v>356</v>
      </c>
      <c r="I24" s="536">
        <v>3</v>
      </c>
      <c r="J24" s="537">
        <v>9</v>
      </c>
      <c r="K24" s="537"/>
      <c r="L24" s="536">
        <v>1</v>
      </c>
      <c r="M24" s="536">
        <v>4</v>
      </c>
      <c r="N24" s="538">
        <v>6</v>
      </c>
      <c r="O24" s="538">
        <v>7</v>
      </c>
      <c r="P24" s="538">
        <v>0.75</v>
      </c>
      <c r="Q24" s="556">
        <f t="shared" si="0"/>
        <v>3</v>
      </c>
      <c r="R24" s="537">
        <v>1</v>
      </c>
      <c r="S24" s="557">
        <f t="shared" si="1"/>
        <v>4</v>
      </c>
      <c r="T24" s="558">
        <f t="shared" si="2"/>
        <v>37.3333333333333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334</v>
      </c>
      <c r="H25" s="490" t="s">
        <v>357</v>
      </c>
      <c r="I25" s="536">
        <v>3</v>
      </c>
      <c r="J25" s="537">
        <v>12</v>
      </c>
      <c r="K25" s="537"/>
      <c r="L25" s="536">
        <v>1</v>
      </c>
      <c r="M25" s="536">
        <v>3</v>
      </c>
      <c r="N25" s="538">
        <v>5</v>
      </c>
      <c r="O25" s="538">
        <v>5</v>
      </c>
      <c r="P25" s="538">
        <v>0.96</v>
      </c>
      <c r="Q25" s="556">
        <f t="shared" si="0"/>
        <v>3</v>
      </c>
      <c r="R25" s="537">
        <v>2</v>
      </c>
      <c r="S25" s="557">
        <f t="shared" si="1"/>
        <v>5</v>
      </c>
      <c r="T25" s="558">
        <f t="shared" si="2"/>
        <v>36.4583333333333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336</v>
      </c>
      <c r="H26" s="490" t="s">
        <v>358</v>
      </c>
      <c r="I26" s="536">
        <v>5</v>
      </c>
      <c r="J26" s="537">
        <v>20</v>
      </c>
      <c r="K26" s="537"/>
      <c r="L26" s="536"/>
      <c r="M26" s="536">
        <v>4</v>
      </c>
      <c r="N26" s="538">
        <v>7</v>
      </c>
      <c r="O26" s="538">
        <v>9</v>
      </c>
      <c r="P26" s="538">
        <v>0.67</v>
      </c>
      <c r="Q26" s="556">
        <f t="shared" si="0"/>
        <v>5</v>
      </c>
      <c r="R26" s="537"/>
      <c r="S26" s="557">
        <f t="shared" si="1"/>
        <v>5</v>
      </c>
      <c r="T26" s="558">
        <f t="shared" si="2"/>
        <v>52.2388059701493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338</v>
      </c>
      <c r="H27" s="494" t="s">
        <v>359</v>
      </c>
      <c r="I27" s="539">
        <v>4</v>
      </c>
      <c r="J27" s="540">
        <v>12</v>
      </c>
      <c r="K27" s="540"/>
      <c r="L27" s="539"/>
      <c r="M27" s="539">
        <v>2</v>
      </c>
      <c r="N27" s="541">
        <v>2</v>
      </c>
      <c r="O27" s="541">
        <v>3</v>
      </c>
      <c r="P27" s="541">
        <v>0.26</v>
      </c>
      <c r="Q27" s="559">
        <f t="shared" si="0"/>
        <v>4</v>
      </c>
      <c r="R27" s="540"/>
      <c r="S27" s="560">
        <f t="shared" si="1"/>
        <v>4</v>
      </c>
      <c r="T27" s="561">
        <f t="shared" si="2"/>
        <v>107.692307692308</v>
      </c>
      <c r="U27">
        <v>2580</v>
      </c>
    </row>
    <row r="28" spans="2:21">
      <c r="B28" s="482"/>
      <c r="C28" s="495"/>
      <c r="D28" s="496" t="s">
        <v>360</v>
      </c>
      <c r="E28" s="496" t="s">
        <v>361</v>
      </c>
      <c r="F28" s="497">
        <v>23</v>
      </c>
      <c r="G28" s="497" t="s">
        <v>326</v>
      </c>
      <c r="H28" s="498" t="s">
        <v>362</v>
      </c>
      <c r="I28" s="543">
        <v>3</v>
      </c>
      <c r="J28" s="544">
        <v>7</v>
      </c>
      <c r="K28" s="544"/>
      <c r="L28" s="543"/>
      <c r="M28" s="543">
        <v>2</v>
      </c>
      <c r="N28" s="545">
        <v>2</v>
      </c>
      <c r="O28" s="545">
        <v>2</v>
      </c>
      <c r="P28" s="545">
        <v>0.24</v>
      </c>
      <c r="Q28" s="571">
        <f t="shared" si="0"/>
        <v>3</v>
      </c>
      <c r="R28" s="544"/>
      <c r="S28" s="572">
        <f t="shared" si="1"/>
        <v>3</v>
      </c>
      <c r="T28" s="573">
        <f t="shared" si="2"/>
        <v>87.5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328</v>
      </c>
      <c r="H29" s="490" t="s">
        <v>363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2</v>
      </c>
      <c r="R29" s="537"/>
      <c r="S29" s="557">
        <f t="shared" si="1"/>
        <v>2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330</v>
      </c>
      <c r="H30" s="490" t="s">
        <v>364</v>
      </c>
      <c r="I30" s="536">
        <v>4</v>
      </c>
      <c r="J30" s="537">
        <v>3</v>
      </c>
      <c r="K30" s="537"/>
      <c r="L30" s="536"/>
      <c r="M30" s="536">
        <v>1</v>
      </c>
      <c r="N30" s="538">
        <v>2</v>
      </c>
      <c r="O30" s="538">
        <v>2</v>
      </c>
      <c r="P30" s="538">
        <v>0.17</v>
      </c>
      <c r="Q30" s="556">
        <f t="shared" si="0"/>
        <v>4</v>
      </c>
      <c r="R30" s="537"/>
      <c r="S30" s="557">
        <f t="shared" si="1"/>
        <v>4</v>
      </c>
      <c r="T30" s="558">
        <f t="shared" si="2"/>
        <v>164.705882352941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332</v>
      </c>
      <c r="H31" s="490" t="s">
        <v>365</v>
      </c>
      <c r="I31" s="536"/>
      <c r="J31" s="537"/>
      <c r="K31" s="537"/>
      <c r="L31" s="536"/>
      <c r="M31" s="536">
        <v>4</v>
      </c>
      <c r="N31" s="538">
        <v>4</v>
      </c>
      <c r="O31" s="538">
        <v>6</v>
      </c>
      <c r="P31" s="538">
        <v>0.51</v>
      </c>
      <c r="Q31" s="556">
        <f t="shared" si="0"/>
        <v>0</v>
      </c>
      <c r="R31" s="537"/>
      <c r="S31" s="557">
        <f t="shared" si="1"/>
        <v>0</v>
      </c>
      <c r="T31" s="558">
        <f t="shared" si="2"/>
        <v>0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334</v>
      </c>
      <c r="H32" s="490" t="s">
        <v>366</v>
      </c>
      <c r="I32" s="536"/>
      <c r="J32" s="537"/>
      <c r="K32" s="537"/>
      <c r="L32" s="536"/>
      <c r="M32" s="536"/>
      <c r="N32" s="538"/>
      <c r="O32" s="538"/>
      <c r="P32" s="538"/>
      <c r="Q32" s="556">
        <f t="shared" si="0"/>
        <v>0</v>
      </c>
      <c r="R32" s="537"/>
      <c r="S32" s="557">
        <f t="shared" si="1"/>
        <v>0</v>
      </c>
      <c r="T32" s="558" t="str">
        <f t="shared" si="2"/>
        <v>-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336</v>
      </c>
      <c r="H33" s="490" t="s">
        <v>367</v>
      </c>
      <c r="I33" s="536">
        <v>1</v>
      </c>
      <c r="J33" s="537"/>
      <c r="K33" s="537"/>
      <c r="L33" s="536"/>
      <c r="M33" s="536">
        <v>2</v>
      </c>
      <c r="N33" s="538">
        <v>4</v>
      </c>
      <c r="O33" s="538">
        <v>8</v>
      </c>
      <c r="P33" s="538">
        <v>0.4</v>
      </c>
      <c r="Q33" s="556">
        <f t="shared" si="0"/>
        <v>1</v>
      </c>
      <c r="R33" s="537"/>
      <c r="S33" s="557">
        <f t="shared" si="1"/>
        <v>1</v>
      </c>
      <c r="T33" s="558">
        <f t="shared" si="2"/>
        <v>17.5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338</v>
      </c>
      <c r="H34" s="494" t="s">
        <v>368</v>
      </c>
      <c r="I34" s="539">
        <v>3</v>
      </c>
      <c r="J34" s="540">
        <v>6</v>
      </c>
      <c r="K34" s="540"/>
      <c r="L34" s="539"/>
      <c r="M34" s="539"/>
      <c r="N34" s="541"/>
      <c r="O34" s="541">
        <v>1</v>
      </c>
      <c r="P34" s="542">
        <v>0.02</v>
      </c>
      <c r="Q34" s="562">
        <f t="shared" si="0"/>
        <v>3</v>
      </c>
      <c r="R34" s="563"/>
      <c r="S34" s="564">
        <f t="shared" si="1"/>
        <v>3</v>
      </c>
      <c r="T34" s="565">
        <f t="shared" si="2"/>
        <v>1050</v>
      </c>
      <c r="U34">
        <v>2580</v>
      </c>
    </row>
    <row r="35" spans="2:21">
      <c r="B35" s="482"/>
      <c r="C35" s="495"/>
      <c r="D35" s="496" t="s">
        <v>369</v>
      </c>
      <c r="E35" s="496" t="s">
        <v>370</v>
      </c>
      <c r="F35" s="497">
        <v>23</v>
      </c>
      <c r="G35" s="497" t="s">
        <v>326</v>
      </c>
      <c r="H35" s="498" t="s">
        <v>371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328</v>
      </c>
      <c r="H36" s="490" t="s">
        <v>372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330</v>
      </c>
      <c r="H37" s="490" t="s">
        <v>373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332</v>
      </c>
      <c r="H38" s="490" t="s">
        <v>374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334</v>
      </c>
      <c r="H39" s="490" t="s">
        <v>375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336</v>
      </c>
      <c r="H40" s="490" t="s">
        <v>376</v>
      </c>
      <c r="I40" s="536">
        <v>3</v>
      </c>
      <c r="J40" s="537">
        <v>15</v>
      </c>
      <c r="K40" s="537"/>
      <c r="L40" s="536">
        <v>1</v>
      </c>
      <c r="M40" s="536">
        <v>2</v>
      </c>
      <c r="N40" s="538">
        <v>4</v>
      </c>
      <c r="O40" s="538">
        <v>6</v>
      </c>
      <c r="P40" s="538">
        <v>0.52</v>
      </c>
      <c r="Q40" s="556">
        <f t="shared" si="3"/>
        <v>3</v>
      </c>
      <c r="R40" s="537"/>
      <c r="S40" s="557">
        <f t="shared" si="1"/>
        <v>3</v>
      </c>
      <c r="T40" s="558">
        <f t="shared" si="2"/>
        <v>40.3846153846154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338</v>
      </c>
      <c r="H41" s="503" t="s">
        <v>377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378</v>
      </c>
      <c r="C42" s="478"/>
      <c r="D42" s="487" t="s">
        <v>379</v>
      </c>
      <c r="E42" s="487"/>
      <c r="F42" s="480">
        <v>23</v>
      </c>
      <c r="G42" s="480" t="s">
        <v>326</v>
      </c>
      <c r="H42" s="488" t="s">
        <v>380</v>
      </c>
      <c r="I42" s="533">
        <v>2</v>
      </c>
      <c r="J42" s="534">
        <v>7</v>
      </c>
      <c r="K42" s="534"/>
      <c r="L42" s="533"/>
      <c r="M42" s="533">
        <v>1</v>
      </c>
      <c r="N42" s="535">
        <v>1</v>
      </c>
      <c r="O42" s="535">
        <v>1</v>
      </c>
      <c r="P42" s="535">
        <v>0.12</v>
      </c>
      <c r="Q42" s="554">
        <f t="shared" si="3"/>
        <v>2</v>
      </c>
      <c r="R42" s="534"/>
      <c r="S42" s="554">
        <f t="shared" si="1"/>
        <v>2</v>
      </c>
      <c r="T42" s="555">
        <f t="shared" si="2"/>
        <v>116.666666666667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328</v>
      </c>
      <c r="H43" s="490" t="s">
        <v>381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3</v>
      </c>
      <c r="R43" s="537"/>
      <c r="S43" s="557">
        <f t="shared" si="1"/>
        <v>3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330</v>
      </c>
      <c r="H44" s="490" t="s">
        <v>382</v>
      </c>
      <c r="I44" s="536">
        <v>3</v>
      </c>
      <c r="J44" s="537"/>
      <c r="K44" s="537"/>
      <c r="L44" s="536"/>
      <c r="M44" s="536"/>
      <c r="N44" s="538"/>
      <c r="O44" s="538"/>
      <c r="P44" s="538"/>
      <c r="Q44" s="556">
        <f t="shared" si="3"/>
        <v>3</v>
      </c>
      <c r="R44" s="537"/>
      <c r="S44" s="557">
        <f t="shared" ref="S44:S51" si="4">Q44+R44</f>
        <v>3</v>
      </c>
      <c r="T44" s="558" t="str">
        <f t="shared" ref="T44:T51" si="5">IF(P44&lt;&gt;0,S44/P44*7,"-")</f>
        <v>-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332</v>
      </c>
      <c r="H45" s="490" t="s">
        <v>383</v>
      </c>
      <c r="I45" s="536">
        <v>3</v>
      </c>
      <c r="J45" s="537">
        <v>12</v>
      </c>
      <c r="K45" s="537"/>
      <c r="L45" s="536"/>
      <c r="M45" s="536">
        <v>2</v>
      </c>
      <c r="N45" s="538">
        <v>2</v>
      </c>
      <c r="O45" s="538">
        <v>2</v>
      </c>
      <c r="P45" s="538">
        <v>0.24</v>
      </c>
      <c r="Q45" s="556">
        <f t="shared" si="3"/>
        <v>3</v>
      </c>
      <c r="R45" s="537"/>
      <c r="S45" s="557">
        <f t="shared" si="4"/>
        <v>3</v>
      </c>
      <c r="T45" s="558">
        <f t="shared" si="5"/>
        <v>87.5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334</v>
      </c>
      <c r="H46" s="490" t="s">
        <v>384</v>
      </c>
      <c r="I46" s="536">
        <v>4</v>
      </c>
      <c r="J46" s="537">
        <v>20</v>
      </c>
      <c r="K46" s="537"/>
      <c r="L46" s="536"/>
      <c r="M46" s="536">
        <v>1</v>
      </c>
      <c r="N46" s="538">
        <v>1</v>
      </c>
      <c r="O46" s="538">
        <v>1</v>
      </c>
      <c r="P46" s="538">
        <v>0.12</v>
      </c>
      <c r="Q46" s="556">
        <f t="shared" si="3"/>
        <v>4</v>
      </c>
      <c r="R46" s="537"/>
      <c r="S46" s="557">
        <f t="shared" si="4"/>
        <v>4</v>
      </c>
      <c r="T46" s="558">
        <f t="shared" si="5"/>
        <v>233.333333333333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336</v>
      </c>
      <c r="H47" s="490" t="s">
        <v>385</v>
      </c>
      <c r="I47" s="536">
        <v>4</v>
      </c>
      <c r="J47" s="537">
        <v>15</v>
      </c>
      <c r="K47" s="537"/>
      <c r="L47" s="536"/>
      <c r="M47" s="536"/>
      <c r="N47" s="538">
        <v>1</v>
      </c>
      <c r="O47" s="538">
        <v>2</v>
      </c>
      <c r="P47" s="538">
        <v>0.07</v>
      </c>
      <c r="Q47" s="556">
        <f t="shared" si="3"/>
        <v>4</v>
      </c>
      <c r="R47" s="537"/>
      <c r="S47" s="557">
        <f t="shared" si="4"/>
        <v>4</v>
      </c>
      <c r="T47" s="558">
        <f t="shared" si="5"/>
        <v>400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338</v>
      </c>
      <c r="H48" s="494" t="s">
        <v>386</v>
      </c>
      <c r="I48" s="539">
        <v>4</v>
      </c>
      <c r="J48" s="540">
        <v>5</v>
      </c>
      <c r="K48" s="540"/>
      <c r="L48" s="539">
        <v>1</v>
      </c>
      <c r="M48" s="539">
        <v>2</v>
      </c>
      <c r="N48" s="541">
        <v>2</v>
      </c>
      <c r="O48" s="541">
        <v>7</v>
      </c>
      <c r="P48" s="541">
        <v>0.47</v>
      </c>
      <c r="Q48" s="559">
        <f t="shared" si="3"/>
        <v>4</v>
      </c>
      <c r="R48" s="540"/>
      <c r="S48" s="560">
        <f t="shared" si="4"/>
        <v>4</v>
      </c>
      <c r="T48" s="561">
        <f t="shared" si="5"/>
        <v>59.5744680851064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340</v>
      </c>
      <c r="H49" s="494" t="s">
        <v>387</v>
      </c>
      <c r="I49" s="539">
        <v>3</v>
      </c>
      <c r="J49" s="540">
        <v>7</v>
      </c>
      <c r="K49" s="540"/>
      <c r="L49" s="539"/>
      <c r="M49" s="539"/>
      <c r="N49" s="541"/>
      <c r="O49" s="541">
        <v>2</v>
      </c>
      <c r="P49" s="541">
        <v>0.03</v>
      </c>
      <c r="Q49" s="559">
        <f t="shared" si="3"/>
        <v>3</v>
      </c>
      <c r="R49" s="540"/>
      <c r="S49" s="560">
        <f t="shared" si="4"/>
        <v>3</v>
      </c>
      <c r="T49" s="561">
        <f t="shared" si="5"/>
        <v>700</v>
      </c>
      <c r="U49">
        <v>2380</v>
      </c>
    </row>
    <row r="50" spans="2:21">
      <c r="B50" s="482"/>
      <c r="C50" s="495"/>
      <c r="D50" s="496" t="s">
        <v>342</v>
      </c>
      <c r="E50" s="496"/>
      <c r="F50" s="497">
        <v>23</v>
      </c>
      <c r="G50" s="497" t="s">
        <v>326</v>
      </c>
      <c r="H50" s="498" t="s">
        <v>388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3</v>
      </c>
      <c r="R50" s="544"/>
      <c r="S50" s="572">
        <f t="shared" si="4"/>
        <v>3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328</v>
      </c>
      <c r="H51" s="490" t="s">
        <v>389</v>
      </c>
      <c r="I51" s="536">
        <v>3</v>
      </c>
      <c r="J51" s="537">
        <v>8</v>
      </c>
      <c r="K51" s="537"/>
      <c r="L51" s="536"/>
      <c r="M51" s="536">
        <v>1</v>
      </c>
      <c r="N51" s="538">
        <v>1</v>
      </c>
      <c r="O51" s="538">
        <v>2</v>
      </c>
      <c r="P51" s="538">
        <v>0.14</v>
      </c>
      <c r="Q51" s="556">
        <f t="shared" si="3"/>
        <v>3</v>
      </c>
      <c r="R51" s="537"/>
      <c r="S51" s="557">
        <f t="shared" si="4"/>
        <v>3</v>
      </c>
      <c r="T51" s="558">
        <f t="shared" si="5"/>
        <v>150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330</v>
      </c>
      <c r="H52" s="490" t="s">
        <v>390</v>
      </c>
      <c r="I52" s="536">
        <v>4</v>
      </c>
      <c r="J52" s="537">
        <v>3</v>
      </c>
      <c r="K52" s="537"/>
      <c r="L52" s="536"/>
      <c r="M52" s="536">
        <v>2</v>
      </c>
      <c r="N52" s="538">
        <v>4</v>
      </c>
      <c r="O52" s="538">
        <v>4</v>
      </c>
      <c r="P52" s="538">
        <v>0.34</v>
      </c>
      <c r="Q52" s="556">
        <f t="shared" si="3"/>
        <v>4</v>
      </c>
      <c r="R52" s="537"/>
      <c r="S52" s="557">
        <f t="shared" ref="S52:S57" si="6">Q52+R52</f>
        <v>4</v>
      </c>
      <c r="T52" s="558">
        <f t="shared" ref="T52:T57" si="7">IF(P52&lt;&gt;0,S52/P52*7,"-")</f>
        <v>82.3529411764706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332</v>
      </c>
      <c r="H53" s="490" t="s">
        <v>391</v>
      </c>
      <c r="I53" s="536">
        <v>2</v>
      </c>
      <c r="J53" s="537">
        <v>12</v>
      </c>
      <c r="K53" s="537"/>
      <c r="L53" s="536"/>
      <c r="M53" s="536">
        <v>2</v>
      </c>
      <c r="N53" s="538">
        <v>2</v>
      </c>
      <c r="O53" s="538">
        <v>2</v>
      </c>
      <c r="P53" s="538">
        <v>0.24</v>
      </c>
      <c r="Q53" s="556">
        <f t="shared" si="3"/>
        <v>2</v>
      </c>
      <c r="R53" s="537"/>
      <c r="S53" s="557">
        <f t="shared" si="6"/>
        <v>2</v>
      </c>
      <c r="T53" s="558">
        <f t="shared" si="7"/>
        <v>58.3333333333333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334</v>
      </c>
      <c r="H54" s="490" t="s">
        <v>392</v>
      </c>
      <c r="I54" s="536">
        <v>3</v>
      </c>
      <c r="J54" s="537">
        <v>25</v>
      </c>
      <c r="K54" s="537"/>
      <c r="L54" s="536"/>
      <c r="M54" s="536"/>
      <c r="N54" s="538"/>
      <c r="O54" s="538"/>
      <c r="P54" s="538"/>
      <c r="Q54" s="556">
        <f t="shared" si="3"/>
        <v>3</v>
      </c>
      <c r="R54" s="537"/>
      <c r="S54" s="557">
        <f t="shared" si="6"/>
        <v>3</v>
      </c>
      <c r="T54" s="558" t="str">
        <f t="shared" si="7"/>
        <v>-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336</v>
      </c>
      <c r="H55" s="490" t="s">
        <v>393</v>
      </c>
      <c r="I55" s="536">
        <v>4</v>
      </c>
      <c r="J55" s="537">
        <v>10</v>
      </c>
      <c r="K55" s="537"/>
      <c r="L55" s="536">
        <v>1</v>
      </c>
      <c r="M55" s="536">
        <v>2</v>
      </c>
      <c r="N55" s="538">
        <v>2</v>
      </c>
      <c r="O55" s="538">
        <v>3</v>
      </c>
      <c r="P55" s="538">
        <v>0.76</v>
      </c>
      <c r="Q55" s="556">
        <f t="shared" si="3"/>
        <v>4</v>
      </c>
      <c r="R55" s="537"/>
      <c r="S55" s="557">
        <f t="shared" si="6"/>
        <v>4</v>
      </c>
      <c r="T55" s="558">
        <f t="shared" si="7"/>
        <v>36.8421052631579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338</v>
      </c>
      <c r="H56" s="494" t="s">
        <v>394</v>
      </c>
      <c r="I56" s="539">
        <v>3</v>
      </c>
      <c r="J56" s="540">
        <v>14</v>
      </c>
      <c r="K56" s="540"/>
      <c r="L56" s="539"/>
      <c r="M56" s="539"/>
      <c r="N56" s="541">
        <v>1</v>
      </c>
      <c r="O56" s="541">
        <v>2</v>
      </c>
      <c r="P56" s="541">
        <v>0.07</v>
      </c>
      <c r="Q56" s="559">
        <f t="shared" si="3"/>
        <v>3</v>
      </c>
      <c r="R56" s="540"/>
      <c r="S56" s="560">
        <f t="shared" si="6"/>
        <v>3</v>
      </c>
      <c r="T56" s="561">
        <f t="shared" si="7"/>
        <v>300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340</v>
      </c>
      <c r="H57" s="494" t="s">
        <v>395</v>
      </c>
      <c r="I57" s="539">
        <v>3</v>
      </c>
      <c r="J57" s="540">
        <v>4</v>
      </c>
      <c r="K57" s="540"/>
      <c r="L57" s="539"/>
      <c r="M57" s="539">
        <v>1</v>
      </c>
      <c r="N57" s="541">
        <v>1</v>
      </c>
      <c r="O57" s="541">
        <v>3</v>
      </c>
      <c r="P57" s="541">
        <v>0.15</v>
      </c>
      <c r="Q57" s="559">
        <f t="shared" si="3"/>
        <v>3</v>
      </c>
      <c r="R57" s="540"/>
      <c r="S57" s="560">
        <f t="shared" si="6"/>
        <v>3</v>
      </c>
      <c r="T57" s="561">
        <f t="shared" si="7"/>
        <v>140</v>
      </c>
      <c r="U57">
        <v>2380</v>
      </c>
    </row>
    <row r="58" spans="2:21">
      <c r="B58" s="482"/>
      <c r="C58" s="495"/>
      <c r="D58" s="496" t="s">
        <v>396</v>
      </c>
      <c r="E58" s="496"/>
      <c r="F58" s="497">
        <v>23</v>
      </c>
      <c r="G58" s="497" t="s">
        <v>326</v>
      </c>
      <c r="H58" s="498" t="s">
        <v>397</v>
      </c>
      <c r="I58" s="543">
        <v>2</v>
      </c>
      <c r="J58" s="544">
        <v>6</v>
      </c>
      <c r="K58" s="544"/>
      <c r="L58" s="543"/>
      <c r="M58" s="543"/>
      <c r="N58" s="545">
        <v>1</v>
      </c>
      <c r="O58" s="545">
        <v>1</v>
      </c>
      <c r="P58" s="545">
        <v>0.05</v>
      </c>
      <c r="Q58" s="571">
        <f t="shared" si="3"/>
        <v>2</v>
      </c>
      <c r="R58" s="544"/>
      <c r="S58" s="572">
        <f t="shared" ref="S58:S67" si="8">Q58+R58</f>
        <v>2</v>
      </c>
      <c r="T58" s="573">
        <f t="shared" ref="T58:T67" si="9">IF(P58&lt;&gt;0,S58/P58*7,"-")</f>
        <v>280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328</v>
      </c>
      <c r="H59" s="490" t="s">
        <v>398</v>
      </c>
      <c r="I59" s="536">
        <v>2</v>
      </c>
      <c r="J59" s="537">
        <v>20</v>
      </c>
      <c r="K59" s="537"/>
      <c r="L59" s="536"/>
      <c r="M59" s="536"/>
      <c r="N59" s="538"/>
      <c r="O59" s="538"/>
      <c r="P59" s="538"/>
      <c r="Q59" s="556">
        <f t="shared" si="3"/>
        <v>2</v>
      </c>
      <c r="R59" s="537"/>
      <c r="S59" s="557">
        <f t="shared" si="8"/>
        <v>2</v>
      </c>
      <c r="T59" s="558" t="str">
        <f t="shared" si="9"/>
        <v>-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330</v>
      </c>
      <c r="H60" s="490" t="s">
        <v>399</v>
      </c>
      <c r="I60" s="536">
        <v>2</v>
      </c>
      <c r="J60" s="537">
        <v>5</v>
      </c>
      <c r="K60" s="537"/>
      <c r="L60" s="536"/>
      <c r="M60" s="536">
        <v>1</v>
      </c>
      <c r="N60" s="538">
        <v>1</v>
      </c>
      <c r="O60" s="538">
        <v>1</v>
      </c>
      <c r="P60" s="538">
        <v>0.12</v>
      </c>
      <c r="Q60" s="556">
        <f t="shared" si="3"/>
        <v>2</v>
      </c>
      <c r="R60" s="537"/>
      <c r="S60" s="557">
        <f t="shared" si="8"/>
        <v>2</v>
      </c>
      <c r="T60" s="558">
        <f t="shared" si="9"/>
        <v>116.666666666667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332</v>
      </c>
      <c r="H61" s="490" t="s">
        <v>400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3</v>
      </c>
      <c r="R61" s="537"/>
      <c r="S61" s="557">
        <f t="shared" si="8"/>
        <v>3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334</v>
      </c>
      <c r="H62" s="490" t="s">
        <v>401</v>
      </c>
      <c r="I62" s="536">
        <v>2</v>
      </c>
      <c r="J62" s="537">
        <v>14</v>
      </c>
      <c r="K62" s="537"/>
      <c r="L62" s="536"/>
      <c r="M62" s="536">
        <v>1</v>
      </c>
      <c r="N62" s="538">
        <v>1</v>
      </c>
      <c r="O62" s="538">
        <v>1</v>
      </c>
      <c r="P62" s="538">
        <v>0.12</v>
      </c>
      <c r="Q62" s="556">
        <f t="shared" si="3"/>
        <v>2</v>
      </c>
      <c r="R62" s="537"/>
      <c r="S62" s="557">
        <f t="shared" si="8"/>
        <v>2</v>
      </c>
      <c r="T62" s="558">
        <f t="shared" si="9"/>
        <v>116.666666666667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336</v>
      </c>
      <c r="H63" s="490" t="s">
        <v>402</v>
      </c>
      <c r="I63" s="536">
        <v>2</v>
      </c>
      <c r="J63" s="537">
        <v>6</v>
      </c>
      <c r="K63" s="537"/>
      <c r="L63" s="536"/>
      <c r="M63" s="536">
        <v>1</v>
      </c>
      <c r="N63" s="538">
        <v>1</v>
      </c>
      <c r="O63" s="538">
        <v>2</v>
      </c>
      <c r="P63" s="538">
        <v>0.14</v>
      </c>
      <c r="Q63" s="556">
        <f t="shared" si="3"/>
        <v>2</v>
      </c>
      <c r="R63" s="537"/>
      <c r="S63" s="557">
        <f t="shared" si="8"/>
        <v>2</v>
      </c>
      <c r="T63" s="558">
        <f t="shared" si="9"/>
        <v>100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338</v>
      </c>
      <c r="H64" s="494" t="s">
        <v>403</v>
      </c>
      <c r="I64" s="539">
        <v>4</v>
      </c>
      <c r="J64" s="540">
        <v>10</v>
      </c>
      <c r="K64" s="540"/>
      <c r="L64" s="539"/>
      <c r="M64" s="539"/>
      <c r="N64" s="541"/>
      <c r="O64" s="541"/>
      <c r="P64" s="541"/>
      <c r="Q64" s="559">
        <f t="shared" si="3"/>
        <v>4</v>
      </c>
      <c r="R64" s="540"/>
      <c r="S64" s="560">
        <f t="shared" si="8"/>
        <v>4</v>
      </c>
      <c r="T64" s="561" t="str">
        <f t="shared" si="9"/>
        <v>-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340</v>
      </c>
      <c r="H65" s="494" t="s">
        <v>404</v>
      </c>
      <c r="I65" s="539"/>
      <c r="J65" s="540"/>
      <c r="K65" s="540"/>
      <c r="L65" s="539"/>
      <c r="M65" s="539"/>
      <c r="N65" s="541">
        <v>1</v>
      </c>
      <c r="O65" s="541">
        <v>1</v>
      </c>
      <c r="P65" s="541">
        <v>0.05</v>
      </c>
      <c r="Q65" s="559">
        <f t="shared" si="3"/>
        <v>0</v>
      </c>
      <c r="R65" s="540"/>
      <c r="S65" s="560">
        <f t="shared" si="8"/>
        <v>0</v>
      </c>
      <c r="T65" s="561">
        <f t="shared" si="9"/>
        <v>0</v>
      </c>
      <c r="U65">
        <v>2380</v>
      </c>
    </row>
    <row r="66" spans="2:21">
      <c r="B66" s="482"/>
      <c r="C66" s="495"/>
      <c r="D66" s="496" t="s">
        <v>405</v>
      </c>
      <c r="E66" s="496"/>
      <c r="F66" s="497">
        <v>23</v>
      </c>
      <c r="G66" s="497" t="s">
        <v>326</v>
      </c>
      <c r="H66" s="498" t="s">
        <v>406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4</v>
      </c>
      <c r="R66" s="544"/>
      <c r="S66" s="572">
        <f t="shared" si="8"/>
        <v>4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328</v>
      </c>
      <c r="H67" s="490" t="s">
        <v>407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3</v>
      </c>
      <c r="R67" s="537"/>
      <c r="S67" s="557">
        <f t="shared" si="8"/>
        <v>3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330</v>
      </c>
      <c r="H68" s="490" t="s">
        <v>408</v>
      </c>
      <c r="I68" s="536">
        <v>4</v>
      </c>
      <c r="J68" s="537">
        <v>4</v>
      </c>
      <c r="K68" s="537"/>
      <c r="L68" s="536"/>
      <c r="M68" s="536"/>
      <c r="N68" s="538"/>
      <c r="O68" s="538"/>
      <c r="P68" s="538"/>
      <c r="Q68" s="556">
        <f t="shared" si="10"/>
        <v>4</v>
      </c>
      <c r="R68" s="537"/>
      <c r="S68" s="557">
        <f t="shared" ref="S68:S80" si="11">Q68+R68</f>
        <v>4</v>
      </c>
      <c r="T68" s="558" t="str">
        <f t="shared" ref="T68:T80" si="12">IF(P68&lt;&gt;0,S68/P68*7,"-")</f>
        <v>-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332</v>
      </c>
      <c r="H69" s="490" t="s">
        <v>409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2</v>
      </c>
      <c r="R69" s="537"/>
      <c r="S69" s="557">
        <f t="shared" si="11"/>
        <v>2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334</v>
      </c>
      <c r="H70" s="490" t="s">
        <v>410</v>
      </c>
      <c r="I70" s="536">
        <v>1</v>
      </c>
      <c r="J70" s="537">
        <v>9</v>
      </c>
      <c r="K70" s="537"/>
      <c r="L70" s="536">
        <v>1</v>
      </c>
      <c r="M70" s="536">
        <v>1</v>
      </c>
      <c r="N70" s="538">
        <v>2</v>
      </c>
      <c r="O70" s="538">
        <v>2</v>
      </c>
      <c r="P70" s="538">
        <v>0.67</v>
      </c>
      <c r="Q70" s="556">
        <f t="shared" si="10"/>
        <v>1</v>
      </c>
      <c r="R70" s="537">
        <v>2</v>
      </c>
      <c r="S70" s="557">
        <f t="shared" si="11"/>
        <v>3</v>
      </c>
      <c r="T70" s="558">
        <f t="shared" si="12"/>
        <v>31.3432835820895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336</v>
      </c>
      <c r="H71" s="490" t="s">
        <v>411</v>
      </c>
      <c r="I71" s="536">
        <v>3</v>
      </c>
      <c r="J71" s="537">
        <v>12</v>
      </c>
      <c r="K71" s="537"/>
      <c r="L71" s="536"/>
      <c r="M71" s="536"/>
      <c r="N71" s="538"/>
      <c r="O71" s="538"/>
      <c r="P71" s="538"/>
      <c r="Q71" s="556">
        <f t="shared" si="10"/>
        <v>3</v>
      </c>
      <c r="R71" s="537"/>
      <c r="S71" s="557">
        <f t="shared" si="11"/>
        <v>3</v>
      </c>
      <c r="T71" s="558" t="str">
        <f t="shared" si="12"/>
        <v>-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338</v>
      </c>
      <c r="H72" s="490" t="s">
        <v>412</v>
      </c>
      <c r="I72" s="536">
        <v>3</v>
      </c>
      <c r="J72" s="537">
        <v>5</v>
      </c>
      <c r="K72" s="537"/>
      <c r="L72" s="536"/>
      <c r="M72" s="536">
        <v>1</v>
      </c>
      <c r="N72" s="538">
        <v>1</v>
      </c>
      <c r="O72" s="538">
        <v>1</v>
      </c>
      <c r="P72" s="538">
        <v>0.12</v>
      </c>
      <c r="Q72" s="556">
        <f t="shared" si="10"/>
        <v>3</v>
      </c>
      <c r="R72" s="537"/>
      <c r="S72" s="557">
        <f t="shared" si="11"/>
        <v>3</v>
      </c>
      <c r="T72" s="558">
        <f t="shared" si="12"/>
        <v>175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340</v>
      </c>
      <c r="H73" s="503" t="s">
        <v>413</v>
      </c>
      <c r="I73" s="547">
        <v>2</v>
      </c>
      <c r="J73" s="548"/>
      <c r="K73" s="548"/>
      <c r="L73" s="547"/>
      <c r="M73" s="547"/>
      <c r="N73" s="549">
        <v>1</v>
      </c>
      <c r="O73" s="549">
        <v>2</v>
      </c>
      <c r="P73" s="549">
        <v>0.07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200</v>
      </c>
      <c r="U73">
        <v>2380</v>
      </c>
    </row>
    <row r="74" spans="2:21">
      <c r="B74" s="477" t="s">
        <v>414</v>
      </c>
      <c r="C74" s="478"/>
      <c r="D74" s="487" t="s">
        <v>325</v>
      </c>
      <c r="E74" s="487"/>
      <c r="F74" s="521">
        <v>24</v>
      </c>
      <c r="G74" s="480" t="s">
        <v>415</v>
      </c>
      <c r="H74" s="481" t="s">
        <v>416</v>
      </c>
      <c r="I74" s="533">
        <v>2</v>
      </c>
      <c r="J74" s="534">
        <v>2</v>
      </c>
      <c r="K74" s="534"/>
      <c r="L74" s="533"/>
      <c r="M74" s="533"/>
      <c r="N74" s="535">
        <v>1</v>
      </c>
      <c r="O74" s="535">
        <v>1</v>
      </c>
      <c r="P74" s="535">
        <v>0.05</v>
      </c>
      <c r="Q74" s="554">
        <f t="shared" si="10"/>
        <v>2</v>
      </c>
      <c r="R74" s="534"/>
      <c r="S74" s="554">
        <f t="shared" si="11"/>
        <v>2</v>
      </c>
      <c r="T74" s="555">
        <f t="shared" si="12"/>
        <v>280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330</v>
      </c>
      <c r="H75" s="486" t="s">
        <v>417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2</v>
      </c>
      <c r="R75" s="537"/>
      <c r="S75" s="557">
        <f t="shared" si="11"/>
        <v>2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418</v>
      </c>
      <c r="H76" s="486" t="s">
        <v>419</v>
      </c>
      <c r="I76" s="536">
        <v>2</v>
      </c>
      <c r="J76" s="537">
        <v>1</v>
      </c>
      <c r="K76" s="537"/>
      <c r="L76" s="536"/>
      <c r="M76" s="536">
        <v>2</v>
      </c>
      <c r="N76" s="538">
        <v>2</v>
      </c>
      <c r="O76" s="538">
        <v>2</v>
      </c>
      <c r="P76" s="538">
        <v>0.24</v>
      </c>
      <c r="Q76" s="556">
        <f t="shared" si="10"/>
        <v>2</v>
      </c>
      <c r="R76" s="537"/>
      <c r="S76" s="557">
        <f t="shared" si="11"/>
        <v>2</v>
      </c>
      <c r="T76" s="558">
        <f t="shared" si="12"/>
        <v>58.3333333333333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420</v>
      </c>
      <c r="H77" s="486" t="s">
        <v>421</v>
      </c>
      <c r="I77" s="536">
        <v>2</v>
      </c>
      <c r="J77" s="537"/>
      <c r="K77" s="537"/>
      <c r="L77" s="536">
        <v>1</v>
      </c>
      <c r="M77" s="536">
        <v>2</v>
      </c>
      <c r="N77" s="538">
        <v>2</v>
      </c>
      <c r="O77" s="538">
        <v>3</v>
      </c>
      <c r="P77" s="538">
        <v>0.41</v>
      </c>
      <c r="Q77" s="556">
        <f t="shared" si="10"/>
        <v>2</v>
      </c>
      <c r="R77" s="537"/>
      <c r="S77" s="557">
        <f t="shared" si="11"/>
        <v>2</v>
      </c>
      <c r="T77" s="558">
        <f t="shared" si="12"/>
        <v>34.1463414634146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338</v>
      </c>
      <c r="H78" s="486" t="s">
        <v>422</v>
      </c>
      <c r="I78" s="536">
        <v>2</v>
      </c>
      <c r="J78" s="537">
        <v>11</v>
      </c>
      <c r="K78" s="537"/>
      <c r="L78" s="536"/>
      <c r="M78" s="536">
        <v>1</v>
      </c>
      <c r="N78" s="538">
        <v>1</v>
      </c>
      <c r="O78" s="538">
        <v>1</v>
      </c>
      <c r="P78" s="538">
        <v>0.12</v>
      </c>
      <c r="Q78" s="556">
        <f t="shared" si="10"/>
        <v>2</v>
      </c>
      <c r="R78" s="537"/>
      <c r="S78" s="557">
        <f t="shared" si="11"/>
        <v>2</v>
      </c>
      <c r="T78" s="558">
        <f t="shared" si="12"/>
        <v>116.666666666667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340</v>
      </c>
      <c r="H79" s="486" t="s">
        <v>423</v>
      </c>
      <c r="I79" s="536">
        <v>2</v>
      </c>
      <c r="J79" s="537">
        <v>15</v>
      </c>
      <c r="K79" s="537"/>
      <c r="L79" s="536"/>
      <c r="M79" s="536">
        <v>1</v>
      </c>
      <c r="N79" s="538">
        <v>2</v>
      </c>
      <c r="O79" s="538">
        <v>2</v>
      </c>
      <c r="P79" s="538">
        <v>0.17</v>
      </c>
      <c r="Q79" s="556">
        <f t="shared" si="10"/>
        <v>2</v>
      </c>
      <c r="R79" s="537"/>
      <c r="S79" s="557">
        <f t="shared" si="11"/>
        <v>2</v>
      </c>
      <c r="T79" s="558">
        <f t="shared" si="12"/>
        <v>82.3529411764706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424</v>
      </c>
      <c r="H80" s="522" t="s">
        <v>425</v>
      </c>
      <c r="I80" s="547">
        <v>4</v>
      </c>
      <c r="J80" s="548">
        <v>10</v>
      </c>
      <c r="K80" s="548"/>
      <c r="L80" s="547"/>
      <c r="M80" s="547"/>
      <c r="N80" s="549">
        <v>1</v>
      </c>
      <c r="O80" s="549">
        <v>4</v>
      </c>
      <c r="P80" s="549">
        <v>0.1</v>
      </c>
      <c r="Q80" s="568">
        <f t="shared" si="10"/>
        <v>4</v>
      </c>
      <c r="R80" s="548"/>
      <c r="S80" s="569">
        <f t="shared" si="11"/>
        <v>4</v>
      </c>
      <c r="T80" s="570">
        <f t="shared" si="12"/>
        <v>280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9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14</v>
      </c>
      <c r="D2" s="476" t="s">
        <v>314</v>
      </c>
      <c r="E2" s="476" t="s">
        <v>314</v>
      </c>
      <c r="F2" s="476" t="s">
        <v>315</v>
      </c>
      <c r="G2" s="476" t="s">
        <v>316</v>
      </c>
      <c r="H2" s="476" t="s">
        <v>199</v>
      </c>
      <c r="I2" s="476" t="s">
        <v>10</v>
      </c>
      <c r="J2" s="476" t="s">
        <v>197</v>
      </c>
      <c r="K2" s="505" t="s">
        <v>198</v>
      </c>
    </row>
    <row r="3" ht="80.1" customHeight="1" spans="2:11">
      <c r="B3" s="477" t="s">
        <v>317</v>
      </c>
      <c r="C3" s="478"/>
      <c r="D3" s="479" t="s">
        <v>318</v>
      </c>
      <c r="E3" s="479" t="s">
        <v>319</v>
      </c>
      <c r="F3" s="480" t="s">
        <v>180</v>
      </c>
      <c r="G3" s="480" t="s">
        <v>180</v>
      </c>
      <c r="H3" s="481" t="s">
        <v>320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321</v>
      </c>
      <c r="E4" s="484" t="s">
        <v>322</v>
      </c>
      <c r="F4" s="485" t="s">
        <v>180</v>
      </c>
      <c r="G4" s="485" t="s">
        <v>180</v>
      </c>
      <c r="H4" s="486" t="s">
        <v>323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324</v>
      </c>
      <c r="C5" s="478"/>
      <c r="D5" s="487" t="s">
        <v>325</v>
      </c>
      <c r="E5" s="487" t="s">
        <v>25</v>
      </c>
      <c r="F5" s="480">
        <v>23</v>
      </c>
      <c r="G5" s="480" t="s">
        <v>326</v>
      </c>
      <c r="H5" s="488" t="s">
        <v>327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328</v>
      </c>
      <c r="H6" s="490" t="s">
        <v>329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330</v>
      </c>
      <c r="H7" s="490" t="s">
        <v>331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332</v>
      </c>
      <c r="H8" s="490" t="s">
        <v>333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334</v>
      </c>
      <c r="H9" s="490" t="s">
        <v>335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336</v>
      </c>
      <c r="H10" s="490" t="s">
        <v>337</v>
      </c>
      <c r="I10" s="509">
        <f>'在庫（雨靴等）'!R10</f>
        <v>2</v>
      </c>
      <c r="J10" s="510">
        <v>36</v>
      </c>
      <c r="K10" s="511">
        <f t="shared" si="0"/>
        <v>72</v>
      </c>
    </row>
    <row r="11" ht="35.25" spans="2:11">
      <c r="B11" s="482"/>
      <c r="C11" s="483"/>
      <c r="D11" s="489"/>
      <c r="E11" s="489"/>
      <c r="F11" s="491">
        <v>32</v>
      </c>
      <c r="G11" s="491" t="s">
        <v>338</v>
      </c>
      <c r="H11" s="492" t="s">
        <v>339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340</v>
      </c>
      <c r="H12" s="494" t="s">
        <v>341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342</v>
      </c>
      <c r="E13" s="496" t="s">
        <v>32</v>
      </c>
      <c r="F13" s="497">
        <v>23</v>
      </c>
      <c r="G13" s="497" t="s">
        <v>326</v>
      </c>
      <c r="H13" s="498" t="s">
        <v>343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328</v>
      </c>
      <c r="H14" s="490" t="s">
        <v>344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330</v>
      </c>
      <c r="H15" s="490" t="s">
        <v>345</v>
      </c>
      <c r="I15" s="509">
        <f>'在庫（雨靴等）'!R15</f>
        <v>3</v>
      </c>
      <c r="J15" s="510">
        <v>36</v>
      </c>
      <c r="K15" s="511">
        <f t="shared" si="1"/>
        <v>108</v>
      </c>
    </row>
    <row r="16" ht="35.25" spans="2:11">
      <c r="B16" s="482"/>
      <c r="C16" s="483"/>
      <c r="D16" s="489"/>
      <c r="E16" s="489"/>
      <c r="F16" s="485">
        <v>28</v>
      </c>
      <c r="G16" s="485" t="s">
        <v>332</v>
      </c>
      <c r="H16" s="490" t="s">
        <v>346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334</v>
      </c>
      <c r="H17" s="490" t="s">
        <v>347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336</v>
      </c>
      <c r="H18" s="490" t="s">
        <v>348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338</v>
      </c>
      <c r="H19" s="492" t="s">
        <v>349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340</v>
      </c>
      <c r="H20" s="503" t="s">
        <v>350</v>
      </c>
      <c r="I20" s="509">
        <f>'在庫（雨靴等）'!R20</f>
        <v>3</v>
      </c>
      <c r="J20" s="510">
        <v>36</v>
      </c>
      <c r="K20" s="511">
        <f t="shared" si="1"/>
        <v>108</v>
      </c>
    </row>
    <row r="21" ht="35.25" spans="2:11">
      <c r="B21" s="482" t="s">
        <v>351</v>
      </c>
      <c r="C21" s="495"/>
      <c r="D21" s="496" t="s">
        <v>352</v>
      </c>
      <c r="E21" s="496" t="s">
        <v>32</v>
      </c>
      <c r="F21" s="497">
        <v>23</v>
      </c>
      <c r="G21" s="497" t="s">
        <v>326</v>
      </c>
      <c r="H21" s="498" t="s">
        <v>353</v>
      </c>
      <c r="I21" s="506">
        <f>'在庫（雨靴等）'!R21</f>
        <v>2</v>
      </c>
      <c r="J21" s="507">
        <v>38</v>
      </c>
      <c r="K21" s="508">
        <f t="shared" ref="K21:K47" si="2">I21*J21</f>
        <v>76</v>
      </c>
    </row>
    <row r="22" ht="35.25" spans="2:11">
      <c r="B22" s="482"/>
      <c r="C22" s="483"/>
      <c r="D22" s="489"/>
      <c r="E22" s="489"/>
      <c r="F22" s="485">
        <v>24</v>
      </c>
      <c r="G22" s="485" t="s">
        <v>328</v>
      </c>
      <c r="H22" s="490" t="s">
        <v>354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330</v>
      </c>
      <c r="H23" s="490" t="s">
        <v>355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332</v>
      </c>
      <c r="H24" s="490" t="s">
        <v>356</v>
      </c>
      <c r="I24" s="509">
        <f>'在庫（雨靴等）'!R24</f>
        <v>1</v>
      </c>
      <c r="J24" s="510">
        <v>38</v>
      </c>
      <c r="K24" s="511">
        <f t="shared" si="2"/>
        <v>38</v>
      </c>
    </row>
    <row r="25" ht="35.25" spans="2:11">
      <c r="B25" s="482"/>
      <c r="C25" s="483"/>
      <c r="D25" s="489"/>
      <c r="E25" s="489"/>
      <c r="F25" s="485">
        <v>29</v>
      </c>
      <c r="G25" s="485" t="s">
        <v>334</v>
      </c>
      <c r="H25" s="490" t="s">
        <v>357</v>
      </c>
      <c r="I25" s="509">
        <f>'在庫（雨靴等）'!R25</f>
        <v>2</v>
      </c>
      <c r="J25" s="510">
        <v>38</v>
      </c>
      <c r="K25" s="511">
        <f t="shared" si="2"/>
        <v>76</v>
      </c>
    </row>
    <row r="26" ht="35.25" spans="2:11">
      <c r="B26" s="482"/>
      <c r="C26" s="483"/>
      <c r="D26" s="489"/>
      <c r="E26" s="489"/>
      <c r="F26" s="485">
        <v>31</v>
      </c>
      <c r="G26" s="485" t="s">
        <v>336</v>
      </c>
      <c r="H26" s="490" t="s">
        <v>358</v>
      </c>
      <c r="I26" s="509">
        <f>'在庫（雨靴等）'!R26</f>
        <v>0</v>
      </c>
      <c r="J26" s="510">
        <v>38</v>
      </c>
      <c r="K26" s="511">
        <f t="shared" si="2"/>
        <v>0</v>
      </c>
    </row>
    <row r="27" ht="35.25" spans="2:11">
      <c r="B27" s="482"/>
      <c r="C27" s="483"/>
      <c r="D27" s="489"/>
      <c r="E27" s="489"/>
      <c r="F27" s="493">
        <v>32</v>
      </c>
      <c r="G27" s="493" t="s">
        <v>338</v>
      </c>
      <c r="H27" s="494" t="s">
        <v>359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360</v>
      </c>
      <c r="E28" s="496" t="s">
        <v>361</v>
      </c>
      <c r="F28" s="497">
        <v>23</v>
      </c>
      <c r="G28" s="497" t="s">
        <v>326</v>
      </c>
      <c r="H28" s="498" t="s">
        <v>353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328</v>
      </c>
      <c r="H29" s="490" t="s">
        <v>354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330</v>
      </c>
      <c r="H30" s="490" t="s">
        <v>355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332</v>
      </c>
      <c r="H31" s="490" t="s">
        <v>356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334</v>
      </c>
      <c r="H32" s="490" t="s">
        <v>357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336</v>
      </c>
      <c r="H33" s="490" t="s">
        <v>358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338</v>
      </c>
      <c r="H34" s="494" t="s">
        <v>359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369</v>
      </c>
      <c r="E35" s="496" t="s">
        <v>370</v>
      </c>
      <c r="F35" s="497">
        <v>23</v>
      </c>
      <c r="G35" s="497" t="s">
        <v>326</v>
      </c>
      <c r="H35" s="498" t="s">
        <v>371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328</v>
      </c>
      <c r="H36" s="490" t="s">
        <v>372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330</v>
      </c>
      <c r="H37" s="490" t="s">
        <v>373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332</v>
      </c>
      <c r="H38" s="490" t="s">
        <v>374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334</v>
      </c>
      <c r="H39" s="490" t="s">
        <v>375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336</v>
      </c>
      <c r="H40" s="490" t="s">
        <v>376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338</v>
      </c>
      <c r="H41" s="503" t="s">
        <v>377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378</v>
      </c>
      <c r="C42" s="478"/>
      <c r="D42" s="487" t="s">
        <v>379</v>
      </c>
      <c r="E42" s="487"/>
      <c r="F42" s="480">
        <v>23</v>
      </c>
      <c r="G42" s="480" t="s">
        <v>326</v>
      </c>
      <c r="H42" s="488" t="s">
        <v>380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328</v>
      </c>
      <c r="H43" s="490" t="s">
        <v>381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330</v>
      </c>
      <c r="H44" s="490" t="s">
        <v>382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332</v>
      </c>
      <c r="H45" s="490" t="s">
        <v>383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334</v>
      </c>
      <c r="H46" s="490" t="s">
        <v>384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336</v>
      </c>
      <c r="H47" s="490" t="s">
        <v>385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338</v>
      </c>
      <c r="H48" s="492" t="s">
        <v>386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340</v>
      </c>
      <c r="H49" s="494" t="s">
        <v>387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342</v>
      </c>
      <c r="E50" s="496"/>
      <c r="F50" s="497">
        <v>23</v>
      </c>
      <c r="G50" s="497" t="s">
        <v>326</v>
      </c>
      <c r="H50" s="498" t="s">
        <v>388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328</v>
      </c>
      <c r="H51" s="490" t="s">
        <v>389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330</v>
      </c>
      <c r="H52" s="490" t="s">
        <v>390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332</v>
      </c>
      <c r="H53" s="490" t="s">
        <v>391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334</v>
      </c>
      <c r="H54" s="490" t="s">
        <v>392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336</v>
      </c>
      <c r="H55" s="490" t="s">
        <v>393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338</v>
      </c>
      <c r="H56" s="492" t="s">
        <v>394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340</v>
      </c>
      <c r="H57" s="494" t="s">
        <v>395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396</v>
      </c>
      <c r="E58" s="496"/>
      <c r="F58" s="497">
        <v>23</v>
      </c>
      <c r="G58" s="497" t="s">
        <v>326</v>
      </c>
      <c r="H58" s="498" t="s">
        <v>397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328</v>
      </c>
      <c r="H59" s="490" t="s">
        <v>398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330</v>
      </c>
      <c r="H60" s="490" t="s">
        <v>399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332</v>
      </c>
      <c r="H61" s="490" t="s">
        <v>400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334</v>
      </c>
      <c r="H62" s="490" t="s">
        <v>401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336</v>
      </c>
      <c r="H63" s="490" t="s">
        <v>402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338</v>
      </c>
      <c r="H64" s="492" t="s">
        <v>403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340</v>
      </c>
      <c r="H65" s="494" t="s">
        <v>404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405</v>
      </c>
      <c r="E66" s="496"/>
      <c r="F66" s="497">
        <v>23</v>
      </c>
      <c r="G66" s="497" t="s">
        <v>326</v>
      </c>
      <c r="H66" s="498" t="s">
        <v>406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328</v>
      </c>
      <c r="H67" s="490" t="s">
        <v>407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330</v>
      </c>
      <c r="H68" s="490" t="s">
        <v>408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332</v>
      </c>
      <c r="H69" s="490" t="s">
        <v>409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334</v>
      </c>
      <c r="H70" s="490" t="s">
        <v>410</v>
      </c>
      <c r="I70" s="509">
        <f>'在庫（雨靴等）'!R70</f>
        <v>2</v>
      </c>
      <c r="J70" s="510">
        <v>36</v>
      </c>
      <c r="K70" s="511">
        <f t="shared" si="3"/>
        <v>72</v>
      </c>
    </row>
    <row r="71" ht="35.25" spans="2:11">
      <c r="B71" s="482"/>
      <c r="C71" s="483"/>
      <c r="D71" s="489"/>
      <c r="E71" s="489"/>
      <c r="F71" s="485">
        <v>31</v>
      </c>
      <c r="G71" s="485" t="s">
        <v>336</v>
      </c>
      <c r="H71" s="490" t="s">
        <v>411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338</v>
      </c>
      <c r="H72" s="492" t="s">
        <v>412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340</v>
      </c>
      <c r="H73" s="494" t="s">
        <v>413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414</v>
      </c>
      <c r="C74" s="478"/>
      <c r="D74" s="487" t="s">
        <v>325</v>
      </c>
      <c r="E74" s="487"/>
      <c r="F74" s="521">
        <v>24</v>
      </c>
      <c r="G74" s="480" t="s">
        <v>415</v>
      </c>
      <c r="H74" s="481" t="s">
        <v>416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330</v>
      </c>
      <c r="H75" s="486" t="s">
        <v>417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418</v>
      </c>
      <c r="H76" s="486" t="s">
        <v>419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420</v>
      </c>
      <c r="H77" s="486" t="s">
        <v>421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338</v>
      </c>
      <c r="H78" s="486" t="s">
        <v>422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340</v>
      </c>
      <c r="H79" s="486" t="s">
        <v>423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424</v>
      </c>
      <c r="H80" s="522" t="s">
        <v>425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15</v>
      </c>
      <c r="J81" s="523"/>
      <c r="K81" s="523">
        <f>SUM(K3:K80)</f>
        <v>550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U86" sqref="U86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426</v>
      </c>
      <c r="C3" s="404" t="s">
        <v>427</v>
      </c>
      <c r="D3" s="405" t="s">
        <v>428</v>
      </c>
      <c r="E3" s="406" t="s">
        <v>14</v>
      </c>
      <c r="F3" s="406" t="s">
        <v>429</v>
      </c>
      <c r="G3" s="406" t="s">
        <v>430</v>
      </c>
      <c r="H3" s="406" t="s">
        <v>431</v>
      </c>
      <c r="I3" s="406" t="s">
        <v>432</v>
      </c>
      <c r="J3" s="406" t="s">
        <v>199</v>
      </c>
      <c r="K3" s="408" t="s">
        <v>433</v>
      </c>
      <c r="L3" s="406" t="s">
        <v>434</v>
      </c>
      <c r="M3" s="406" t="s">
        <v>435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436</v>
      </c>
      <c r="U3" s="406" t="s">
        <v>196</v>
      </c>
      <c r="V3" s="406" t="s">
        <v>11</v>
      </c>
      <c r="W3" s="410" t="s">
        <v>12</v>
      </c>
    </row>
    <row r="4" s="399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9</v>
      </c>
      <c r="U4" s="82"/>
      <c r="V4" s="426">
        <f t="shared" ref="V4:V21" si="1">T4+U4</f>
        <v>9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8</v>
      </c>
      <c r="U5" s="82"/>
      <c r="V5" s="426">
        <f t="shared" si="1"/>
        <v>8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9</v>
      </c>
      <c r="U6" s="82"/>
      <c r="V6" s="426">
        <f t="shared" si="1"/>
        <v>9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1280</v>
      </c>
      <c r="L7" s="413">
        <v>4</v>
      </c>
      <c r="M7" s="65">
        <v>25</v>
      </c>
      <c r="N7" s="65"/>
      <c r="O7" s="414"/>
      <c r="P7" s="414">
        <v>3</v>
      </c>
      <c r="Q7" s="414">
        <v>4</v>
      </c>
      <c r="R7" s="414">
        <v>4</v>
      </c>
      <c r="S7" s="414">
        <v>0.41</v>
      </c>
      <c r="T7" s="428">
        <f t="shared" si="0"/>
        <v>4</v>
      </c>
      <c r="U7" s="84"/>
      <c r="V7" s="429">
        <f t="shared" si="1"/>
        <v>4</v>
      </c>
      <c r="W7" s="430">
        <f t="shared" si="2"/>
        <v>68.2926829268293</v>
      </c>
    </row>
    <row r="8" s="399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3</v>
      </c>
      <c r="U8" s="68"/>
      <c r="V8" s="432">
        <f t="shared" si="1"/>
        <v>3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4</v>
      </c>
      <c r="U9" s="82"/>
      <c r="V9" s="426">
        <f t="shared" si="1"/>
        <v>4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7</v>
      </c>
      <c r="U10" s="82"/>
      <c r="V10" s="426">
        <f t="shared" si="1"/>
        <v>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7</v>
      </c>
      <c r="U11" s="84"/>
      <c r="V11" s="429">
        <f t="shared" si="1"/>
        <v>7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14</v>
      </c>
      <c r="U12" s="68"/>
      <c r="V12" s="432">
        <f t="shared" si="1"/>
        <v>14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5</v>
      </c>
      <c r="U13" s="82"/>
      <c r="V13" s="426">
        <f t="shared" si="1"/>
        <v>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1280</v>
      </c>
      <c r="L14" s="411">
        <v>4</v>
      </c>
      <c r="M14" s="62">
        <v>23</v>
      </c>
      <c r="N14" s="62"/>
      <c r="O14" s="412"/>
      <c r="P14" s="412"/>
      <c r="Q14" s="412">
        <v>2</v>
      </c>
      <c r="R14" s="412">
        <v>3</v>
      </c>
      <c r="S14" s="412">
        <v>0.12</v>
      </c>
      <c r="T14" s="426">
        <f t="shared" si="0"/>
        <v>4</v>
      </c>
      <c r="U14" s="82"/>
      <c r="V14" s="426">
        <f t="shared" si="1"/>
        <v>4</v>
      </c>
      <c r="W14" s="427">
        <f t="shared" si="2"/>
        <v>233.333333333333</v>
      </c>
    </row>
    <row r="15" s="399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1280</v>
      </c>
      <c r="L15" s="413">
        <v>6</v>
      </c>
      <c r="M15" s="65">
        <v>41</v>
      </c>
      <c r="N15" s="65"/>
      <c r="O15" s="414"/>
      <c r="P15" s="414"/>
      <c r="Q15" s="414">
        <v>3</v>
      </c>
      <c r="R15" s="414">
        <v>3</v>
      </c>
      <c r="S15" s="414">
        <v>0.15</v>
      </c>
      <c r="T15" s="428">
        <f t="shared" si="0"/>
        <v>6</v>
      </c>
      <c r="U15" s="84"/>
      <c r="V15" s="429">
        <f t="shared" si="1"/>
        <v>6</v>
      </c>
      <c r="W15" s="430">
        <f t="shared" si="2"/>
        <v>280</v>
      </c>
    </row>
    <row r="16" s="399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1280</v>
      </c>
      <c r="L16" s="415">
        <v>14</v>
      </c>
      <c r="M16" s="67">
        <v>67</v>
      </c>
      <c r="N16" s="67"/>
      <c r="O16" s="416">
        <v>3</v>
      </c>
      <c r="P16" s="416">
        <v>18</v>
      </c>
      <c r="Q16" s="416">
        <v>34</v>
      </c>
      <c r="R16" s="416">
        <v>49</v>
      </c>
      <c r="S16" s="416">
        <v>4.01</v>
      </c>
      <c r="T16" s="431">
        <f t="shared" si="0"/>
        <v>14</v>
      </c>
      <c r="U16" s="68"/>
      <c r="V16" s="432">
        <f t="shared" si="1"/>
        <v>14</v>
      </c>
      <c r="W16" s="433">
        <f t="shared" si="2"/>
        <v>24.4389027431421</v>
      </c>
    </row>
    <row r="17" s="399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1280</v>
      </c>
      <c r="L17" s="411">
        <v>18</v>
      </c>
      <c r="M17" s="62">
        <v>94</v>
      </c>
      <c r="N17" s="62"/>
      <c r="O17" s="412">
        <v>7</v>
      </c>
      <c r="P17" s="412">
        <v>26</v>
      </c>
      <c r="Q17" s="412">
        <v>49</v>
      </c>
      <c r="R17" s="412">
        <v>69</v>
      </c>
      <c r="S17" s="412">
        <v>5.66</v>
      </c>
      <c r="T17" s="426">
        <f t="shared" si="0"/>
        <v>18</v>
      </c>
      <c r="U17" s="82"/>
      <c r="V17" s="426">
        <f t="shared" si="1"/>
        <v>18</v>
      </c>
      <c r="W17" s="427">
        <f t="shared" si="2"/>
        <v>22.2614840989399</v>
      </c>
    </row>
    <row r="18" s="399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1280</v>
      </c>
      <c r="L18" s="413">
        <v>11</v>
      </c>
      <c r="M18" s="65">
        <v>71</v>
      </c>
      <c r="N18" s="65"/>
      <c r="O18" s="414">
        <v>5</v>
      </c>
      <c r="P18" s="414">
        <v>16</v>
      </c>
      <c r="Q18" s="414">
        <v>22</v>
      </c>
      <c r="R18" s="414">
        <v>27</v>
      </c>
      <c r="S18" s="414">
        <v>3.76</v>
      </c>
      <c r="T18" s="428">
        <f t="shared" si="0"/>
        <v>11</v>
      </c>
      <c r="U18" s="84">
        <v>5</v>
      </c>
      <c r="V18" s="429">
        <f t="shared" si="1"/>
        <v>16</v>
      </c>
      <c r="W18" s="430">
        <f t="shared" si="2"/>
        <v>29.7872340425532</v>
      </c>
    </row>
    <row r="19" s="399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5</v>
      </c>
      <c r="U19" s="68"/>
      <c r="V19" s="435">
        <f t="shared" si="1"/>
        <v>5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4</v>
      </c>
      <c r="U20" s="82"/>
      <c r="V20" s="437">
        <f t="shared" si="1"/>
        <v>4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/>
      <c r="S21" s="418"/>
      <c r="T21" s="438">
        <f t="shared" si="0"/>
        <v>3</v>
      </c>
      <c r="U21" s="159"/>
      <c r="V21" s="439">
        <f t="shared" si="1"/>
        <v>3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1480</v>
      </c>
      <c r="L22" s="413">
        <v>3</v>
      </c>
      <c r="M22" s="81">
        <v>5</v>
      </c>
      <c r="N22" s="81"/>
      <c r="O22" s="414"/>
      <c r="P22" s="414"/>
      <c r="Q22" s="414">
        <v>1</v>
      </c>
      <c r="R22" s="414">
        <v>1</v>
      </c>
      <c r="S22" s="414">
        <v>0.05</v>
      </c>
      <c r="T22" s="441">
        <f t="shared" si="0"/>
        <v>3</v>
      </c>
      <c r="U22" s="160"/>
      <c r="V22" s="442">
        <f t="shared" ref="V22:V52" si="3">T22+U22</f>
        <v>3</v>
      </c>
      <c r="W22" s="430">
        <f t="shared" ref="W22:W52" si="4">IF(S22&gt;0,V22/S22*7,"-")</f>
        <v>420</v>
      </c>
      <c r="Y22" s="399"/>
    </row>
    <row r="23" s="399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1480</v>
      </c>
      <c r="L23" s="415">
        <v>9</v>
      </c>
      <c r="M23" s="67">
        <v>85</v>
      </c>
      <c r="N23" s="67"/>
      <c r="O23" s="416"/>
      <c r="P23" s="416">
        <v>12</v>
      </c>
      <c r="Q23" s="416">
        <v>17</v>
      </c>
      <c r="R23" s="416">
        <v>20</v>
      </c>
      <c r="S23" s="416">
        <v>1.75</v>
      </c>
      <c r="T23" s="431">
        <f t="shared" si="0"/>
        <v>9</v>
      </c>
      <c r="U23" s="68"/>
      <c r="V23" s="432">
        <f t="shared" si="3"/>
        <v>9</v>
      </c>
      <c r="W23" s="433">
        <f t="shared" si="4"/>
        <v>36</v>
      </c>
    </row>
    <row r="24" s="399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1480</v>
      </c>
      <c r="L24" s="411">
        <v>23</v>
      </c>
      <c r="M24" s="62">
        <v>209</v>
      </c>
      <c r="N24" s="62"/>
      <c r="O24" s="412">
        <v>11</v>
      </c>
      <c r="P24" s="412">
        <v>41</v>
      </c>
      <c r="Q24" s="412">
        <v>68</v>
      </c>
      <c r="R24" s="412">
        <v>78</v>
      </c>
      <c r="S24" s="412">
        <v>8.46</v>
      </c>
      <c r="T24" s="426">
        <f t="shared" si="0"/>
        <v>23</v>
      </c>
      <c r="U24" s="82"/>
      <c r="V24" s="426">
        <f t="shared" si="3"/>
        <v>23</v>
      </c>
      <c r="W24" s="427">
        <f t="shared" si="4"/>
        <v>19.0307328605201</v>
      </c>
    </row>
    <row r="25" s="399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1480</v>
      </c>
      <c r="L25" s="413">
        <v>42</v>
      </c>
      <c r="M25" s="65">
        <v>49</v>
      </c>
      <c r="N25" s="65"/>
      <c r="O25" s="414">
        <v>11</v>
      </c>
      <c r="P25" s="414">
        <v>73</v>
      </c>
      <c r="Q25" s="414">
        <v>127</v>
      </c>
      <c r="R25" s="414">
        <v>138</v>
      </c>
      <c r="S25" s="414">
        <v>14.05</v>
      </c>
      <c r="T25" s="428">
        <f t="shared" si="0"/>
        <v>42</v>
      </c>
      <c r="U25" s="84"/>
      <c r="V25" s="429">
        <f t="shared" si="3"/>
        <v>42</v>
      </c>
      <c r="W25" s="430">
        <f t="shared" si="4"/>
        <v>20.9252669039146</v>
      </c>
    </row>
    <row r="26" s="399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5</v>
      </c>
      <c r="U26" s="68"/>
      <c r="V26" s="435">
        <f t="shared" si="3"/>
        <v>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1280</v>
      </c>
      <c r="L27" s="411">
        <v>3</v>
      </c>
      <c r="M27" s="62">
        <v>5</v>
      </c>
      <c r="N27" s="62"/>
      <c r="O27" s="420">
        <v>1</v>
      </c>
      <c r="P27" s="420">
        <v>2</v>
      </c>
      <c r="Q27" s="420">
        <v>2</v>
      </c>
      <c r="R27" s="420">
        <v>2</v>
      </c>
      <c r="S27" s="412">
        <v>0.39</v>
      </c>
      <c r="T27" s="82">
        <f t="shared" si="0"/>
        <v>3</v>
      </c>
      <c r="U27" s="82"/>
      <c r="V27" s="437">
        <f t="shared" si="3"/>
        <v>3</v>
      </c>
      <c r="W27" s="427">
        <f t="shared" si="4"/>
        <v>53.8461538461538</v>
      </c>
    </row>
    <row r="28" s="399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1280</v>
      </c>
      <c r="L28" s="417">
        <v>3</v>
      </c>
      <c r="M28" s="79">
        <v>17</v>
      </c>
      <c r="N28" s="79"/>
      <c r="O28" s="421"/>
      <c r="P28" s="421">
        <v>1</v>
      </c>
      <c r="Q28" s="421">
        <v>1</v>
      </c>
      <c r="R28" s="421">
        <v>1</v>
      </c>
      <c r="S28" s="418">
        <v>0.12</v>
      </c>
      <c r="T28" s="83">
        <f t="shared" si="0"/>
        <v>3</v>
      </c>
      <c r="U28" s="83"/>
      <c r="V28" s="439">
        <f t="shared" si="3"/>
        <v>3</v>
      </c>
      <c r="W28" s="440">
        <f t="shared" si="4"/>
        <v>175</v>
      </c>
    </row>
    <row r="29" s="399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1280</v>
      </c>
      <c r="L29" s="413">
        <v>3</v>
      </c>
      <c r="M29" s="65">
        <v>6</v>
      </c>
      <c r="N29" s="65"/>
      <c r="O29" s="422"/>
      <c r="P29" s="422">
        <v>1</v>
      </c>
      <c r="Q29" s="422">
        <v>1</v>
      </c>
      <c r="R29" s="422">
        <v>1</v>
      </c>
      <c r="S29" s="414">
        <v>0.12</v>
      </c>
      <c r="T29" s="84">
        <f t="shared" si="0"/>
        <v>3</v>
      </c>
      <c r="U29" s="84"/>
      <c r="V29" s="442">
        <f t="shared" si="3"/>
        <v>3</v>
      </c>
      <c r="W29" s="430">
        <f t="shared" si="4"/>
        <v>175</v>
      </c>
    </row>
    <row r="30" s="399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3</v>
      </c>
      <c r="U30" s="87"/>
      <c r="V30" s="443">
        <f t="shared" si="3"/>
        <v>3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3</v>
      </c>
      <c r="U31" s="82"/>
      <c r="V31" s="437">
        <f t="shared" si="3"/>
        <v>3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3</v>
      </c>
      <c r="U32" s="82"/>
      <c r="V32" s="437">
        <f t="shared" si="3"/>
        <v>3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/>
      <c r="R33" s="422"/>
      <c r="S33" s="414"/>
      <c r="T33" s="84">
        <f t="shared" si="0"/>
        <v>3</v>
      </c>
      <c r="U33" s="84"/>
      <c r="V33" s="442">
        <f t="shared" si="3"/>
        <v>3</v>
      </c>
      <c r="W33" s="430" t="str">
        <f t="shared" si="4"/>
        <v>-</v>
      </c>
    </row>
    <row r="34" s="399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4</v>
      </c>
      <c r="U34" s="68"/>
      <c r="V34" s="435">
        <f t="shared" si="3"/>
        <v>4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4</v>
      </c>
      <c r="U35" s="82"/>
      <c r="V35" s="437">
        <f t="shared" si="3"/>
        <v>4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4</v>
      </c>
      <c r="U36" s="82"/>
      <c r="V36" s="437">
        <f t="shared" si="3"/>
        <v>4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1280</v>
      </c>
      <c r="L37" s="413">
        <v>3</v>
      </c>
      <c r="M37" s="65">
        <v>4</v>
      </c>
      <c r="N37" s="65"/>
      <c r="O37" s="422"/>
      <c r="P37" s="422">
        <v>1</v>
      </c>
      <c r="Q37" s="422">
        <v>2</v>
      </c>
      <c r="R37" s="422">
        <v>2</v>
      </c>
      <c r="S37" s="414">
        <v>0.17</v>
      </c>
      <c r="T37" s="84">
        <f t="shared" si="0"/>
        <v>3</v>
      </c>
      <c r="U37" s="84"/>
      <c r="V37" s="442">
        <f t="shared" si="3"/>
        <v>3</v>
      </c>
      <c r="W37" s="430">
        <f t="shared" si="4"/>
        <v>123.529411764706</v>
      </c>
    </row>
    <row r="38" s="399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4</v>
      </c>
      <c r="U38" s="68"/>
      <c r="V38" s="435">
        <f t="shared" si="3"/>
        <v>4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1280</v>
      </c>
      <c r="L39" s="411">
        <v>2</v>
      </c>
      <c r="M39" s="62">
        <v>12</v>
      </c>
      <c r="N39" s="62"/>
      <c r="O39" s="412"/>
      <c r="P39" s="412"/>
      <c r="Q39" s="412">
        <v>1</v>
      </c>
      <c r="R39" s="412">
        <v>1</v>
      </c>
      <c r="S39" s="412">
        <v>0.05</v>
      </c>
      <c r="T39" s="436">
        <f t="shared" si="0"/>
        <v>2</v>
      </c>
      <c r="U39" s="82"/>
      <c r="V39" s="437">
        <f t="shared" si="3"/>
        <v>2</v>
      </c>
      <c r="W39" s="427">
        <f t="shared" si="4"/>
        <v>280</v>
      </c>
    </row>
    <row r="40" s="399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1280</v>
      </c>
      <c r="L40" s="413">
        <v>3</v>
      </c>
      <c r="M40" s="65">
        <v>2</v>
      </c>
      <c r="N40" s="65"/>
      <c r="O40" s="414"/>
      <c r="P40" s="414"/>
      <c r="Q40" s="414">
        <v>2</v>
      </c>
      <c r="R40" s="414">
        <v>2</v>
      </c>
      <c r="S40" s="414">
        <v>0.1</v>
      </c>
      <c r="T40" s="441">
        <f t="shared" si="0"/>
        <v>3</v>
      </c>
      <c r="U40" s="84"/>
      <c r="V40" s="442">
        <f t="shared" si="3"/>
        <v>3</v>
      </c>
      <c r="W40" s="430">
        <f t="shared" si="4"/>
        <v>210</v>
      </c>
    </row>
    <row r="41" s="399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4</v>
      </c>
      <c r="U41" s="68"/>
      <c r="V41" s="435">
        <f t="shared" si="3"/>
        <v>4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1180</v>
      </c>
      <c r="L42" s="411">
        <v>3</v>
      </c>
      <c r="M42" s="62">
        <v>6</v>
      </c>
      <c r="N42" s="62"/>
      <c r="O42" s="420"/>
      <c r="P42" s="420"/>
      <c r="Q42" s="420">
        <v>1</v>
      </c>
      <c r="R42" s="420">
        <v>1</v>
      </c>
      <c r="S42" s="412">
        <v>0.05</v>
      </c>
      <c r="T42" s="82">
        <f t="shared" si="0"/>
        <v>3</v>
      </c>
      <c r="U42" s="82"/>
      <c r="V42" s="437">
        <f t="shared" si="3"/>
        <v>3</v>
      </c>
      <c r="W42" s="427">
        <f t="shared" si="4"/>
        <v>420</v>
      </c>
    </row>
    <row r="43" s="399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2</v>
      </c>
      <c r="U43" s="82"/>
      <c r="V43" s="437">
        <f t="shared" si="3"/>
        <v>2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3</v>
      </c>
      <c r="U44" s="84"/>
      <c r="V44" s="442">
        <f t="shared" si="3"/>
        <v>3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8</v>
      </c>
      <c r="U45" s="68"/>
      <c r="V45" s="435">
        <f t="shared" si="3"/>
        <v>8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/>
      <c r="R46" s="420">
        <v>1</v>
      </c>
      <c r="S46" s="412">
        <v>0.02</v>
      </c>
      <c r="T46" s="82">
        <f t="shared" si="0"/>
        <v>2</v>
      </c>
      <c r="U46" s="82"/>
      <c r="V46" s="437">
        <f t="shared" si="3"/>
        <v>2</v>
      </c>
      <c r="W46" s="427">
        <f t="shared" si="4"/>
        <v>700</v>
      </c>
    </row>
    <row r="47" s="399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1180</v>
      </c>
      <c r="L47" s="417">
        <v>2</v>
      </c>
      <c r="M47" s="79">
        <v>5</v>
      </c>
      <c r="N47" s="79"/>
      <c r="O47" s="421"/>
      <c r="P47" s="421"/>
      <c r="Q47" s="421">
        <v>2</v>
      </c>
      <c r="R47" s="421">
        <v>2</v>
      </c>
      <c r="S47" s="418">
        <v>0.1</v>
      </c>
      <c r="T47" s="82">
        <f t="shared" si="0"/>
        <v>2</v>
      </c>
      <c r="U47" s="82"/>
      <c r="V47" s="437">
        <f t="shared" si="3"/>
        <v>2</v>
      </c>
      <c r="W47" s="427">
        <f t="shared" si="4"/>
        <v>140</v>
      </c>
    </row>
    <row r="48" s="399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4</v>
      </c>
      <c r="U49" s="68"/>
      <c r="V49" s="435">
        <f t="shared" si="3"/>
        <v>4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1280</v>
      </c>
      <c r="L50" s="411">
        <v>2</v>
      </c>
      <c r="M50" s="62">
        <v>18</v>
      </c>
      <c r="N50" s="62"/>
      <c r="O50" s="420"/>
      <c r="P50" s="420">
        <v>3</v>
      </c>
      <c r="Q50" s="420">
        <v>3</v>
      </c>
      <c r="R50" s="420">
        <v>5</v>
      </c>
      <c r="S50" s="412">
        <v>0.39</v>
      </c>
      <c r="T50" s="82">
        <f t="shared" si="0"/>
        <v>2</v>
      </c>
      <c r="U50" s="82"/>
      <c r="V50" s="437">
        <f t="shared" si="3"/>
        <v>2</v>
      </c>
      <c r="W50" s="427">
        <f t="shared" si="4"/>
        <v>35.8974358974359</v>
      </c>
    </row>
    <row r="51" s="399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1280</v>
      </c>
      <c r="L51" s="417">
        <v>5</v>
      </c>
      <c r="M51" s="79">
        <v>10</v>
      </c>
      <c r="N51" s="79"/>
      <c r="O51" s="421"/>
      <c r="P51" s="421">
        <v>1</v>
      </c>
      <c r="Q51" s="421">
        <v>1</v>
      </c>
      <c r="R51" s="421">
        <v>1</v>
      </c>
      <c r="S51" s="418">
        <v>0.12</v>
      </c>
      <c r="T51" s="82">
        <f t="shared" si="0"/>
        <v>5</v>
      </c>
      <c r="U51" s="82"/>
      <c r="V51" s="437">
        <f t="shared" si="3"/>
        <v>5</v>
      </c>
      <c r="W51" s="427">
        <f t="shared" si="4"/>
        <v>291.666666666667</v>
      </c>
    </row>
    <row r="52" s="399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1280</v>
      </c>
      <c r="L52" s="413">
        <v>2</v>
      </c>
      <c r="M52" s="65">
        <v>6</v>
      </c>
      <c r="N52" s="65"/>
      <c r="O52" s="422"/>
      <c r="P52" s="422"/>
      <c r="Q52" s="422">
        <v>1</v>
      </c>
      <c r="R52" s="422">
        <v>1</v>
      </c>
      <c r="S52" s="414">
        <v>0.05</v>
      </c>
      <c r="T52" s="84">
        <f t="shared" si="0"/>
        <v>2</v>
      </c>
      <c r="U52" s="84"/>
      <c r="V52" s="442">
        <f t="shared" si="3"/>
        <v>2</v>
      </c>
      <c r="W52" s="430">
        <f t="shared" si="4"/>
        <v>280</v>
      </c>
    </row>
    <row r="53" s="399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3</v>
      </c>
      <c r="U53" s="68"/>
      <c r="V53" s="435">
        <f t="shared" ref="V53:V87" si="5">T53+U53</f>
        <v>3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4</v>
      </c>
      <c r="U54" s="82"/>
      <c r="V54" s="437">
        <f t="shared" si="5"/>
        <v>4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/>
      <c r="S55" s="418"/>
      <c r="T55" s="438">
        <f t="shared" si="0"/>
        <v>4</v>
      </c>
      <c r="U55" s="83"/>
      <c r="V55" s="439">
        <f t="shared" si="5"/>
        <v>4</v>
      </c>
      <c r="W55" s="440" t="str">
        <f t="shared" si="6"/>
        <v>-</v>
      </c>
    </row>
    <row r="56" s="399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1280</v>
      </c>
      <c r="L56" s="413">
        <v>4</v>
      </c>
      <c r="M56" s="65">
        <v>7</v>
      </c>
      <c r="N56" s="65"/>
      <c r="O56" s="414"/>
      <c r="P56" s="414">
        <v>1</v>
      </c>
      <c r="Q56" s="414">
        <v>1</v>
      </c>
      <c r="R56" s="414">
        <v>2</v>
      </c>
      <c r="S56" s="414">
        <v>0.14</v>
      </c>
      <c r="T56" s="441">
        <f t="shared" si="0"/>
        <v>4</v>
      </c>
      <c r="U56" s="84"/>
      <c r="V56" s="442">
        <f t="shared" ref="V56" si="7">T56+U56</f>
        <v>4</v>
      </c>
      <c r="W56" s="430">
        <f t="shared" ref="W56" si="8">IF(S56&gt;0,V56/S56*7,"-")</f>
        <v>200</v>
      </c>
    </row>
    <row r="57" s="399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6</v>
      </c>
      <c r="U57" s="68"/>
      <c r="V57" s="435">
        <f t="shared" si="5"/>
        <v>6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5</v>
      </c>
      <c r="U58" s="82"/>
      <c r="V58" s="437">
        <f t="shared" si="5"/>
        <v>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/>
      <c r="S59" s="418"/>
      <c r="T59" s="438">
        <f t="shared" si="0"/>
        <v>4</v>
      </c>
      <c r="U59" s="83"/>
      <c r="V59" s="439">
        <f t="shared" si="5"/>
        <v>4</v>
      </c>
      <c r="W59" s="440" t="str">
        <f t="shared" si="6"/>
        <v>-</v>
      </c>
    </row>
    <row r="60" s="399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1280</v>
      </c>
      <c r="L60" s="413">
        <v>4</v>
      </c>
      <c r="M60" s="65">
        <v>10</v>
      </c>
      <c r="N60" s="65"/>
      <c r="O60" s="414"/>
      <c r="P60" s="414">
        <v>1</v>
      </c>
      <c r="Q60" s="414">
        <v>2</v>
      </c>
      <c r="R60" s="414">
        <v>2</v>
      </c>
      <c r="S60" s="414">
        <v>0.17</v>
      </c>
      <c r="T60" s="441">
        <f t="shared" si="0"/>
        <v>4</v>
      </c>
      <c r="U60" s="84"/>
      <c r="V60" s="442">
        <f t="shared" ref="V60" si="9">T60+U60</f>
        <v>4</v>
      </c>
      <c r="W60" s="430">
        <f t="shared" ref="W60" si="10">IF(S60&gt;0,V60/S60*7,"-")</f>
        <v>164.705882352941</v>
      </c>
    </row>
    <row r="61" s="399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12</v>
      </c>
      <c r="U61" s="87"/>
      <c r="V61" s="446">
        <f t="shared" si="5"/>
        <v>12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8</v>
      </c>
      <c r="U62" s="82"/>
      <c r="V62" s="426">
        <f t="shared" si="5"/>
        <v>8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12</v>
      </c>
      <c r="U63" s="84"/>
      <c r="V63" s="429">
        <f t="shared" si="5"/>
        <v>12</v>
      </c>
      <c r="W63" s="430" t="str">
        <f t="shared" si="6"/>
        <v>-</v>
      </c>
    </row>
    <row r="64" s="399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1280</v>
      </c>
      <c r="L64" s="415"/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0</v>
      </c>
      <c r="U64" s="68"/>
      <c r="V64" s="67">
        <f t="shared" si="5"/>
        <v>0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1280</v>
      </c>
      <c r="L65" s="411"/>
      <c r="M65" s="62">
        <v>9</v>
      </c>
      <c r="N65" s="62"/>
      <c r="O65" s="420"/>
      <c r="P65" s="420">
        <v>2</v>
      </c>
      <c r="Q65" s="420">
        <v>3</v>
      </c>
      <c r="R65" s="420">
        <v>4</v>
      </c>
      <c r="S65" s="412">
        <v>0.31</v>
      </c>
      <c r="T65" s="62">
        <f t="shared" si="0"/>
        <v>0</v>
      </c>
      <c r="U65" s="82"/>
      <c r="V65" s="62">
        <f t="shared" si="5"/>
        <v>0</v>
      </c>
      <c r="W65" s="427">
        <f t="shared" si="6"/>
        <v>0</v>
      </c>
    </row>
    <row r="66" s="399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10</v>
      </c>
      <c r="U67" s="68"/>
      <c r="V67" s="67">
        <f t="shared" si="5"/>
        <v>10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/>
      <c r="S68" s="412"/>
      <c r="T68" s="62">
        <f t="shared" ref="T68:T131" si="11">IF($A$1="补货",L68+M68+N68,L68)</f>
        <v>6</v>
      </c>
      <c r="U68" s="82"/>
      <c r="V68" s="62">
        <f t="shared" si="5"/>
        <v>6</v>
      </c>
      <c r="W68" s="427" t="str">
        <f t="shared" si="6"/>
        <v>-</v>
      </c>
    </row>
    <row r="69" s="399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1280</v>
      </c>
      <c r="L69" s="413">
        <v>9</v>
      </c>
      <c r="M69" s="65">
        <v>5</v>
      </c>
      <c r="N69" s="65"/>
      <c r="O69" s="422"/>
      <c r="P69" s="422">
        <v>1</v>
      </c>
      <c r="Q69" s="422">
        <v>1</v>
      </c>
      <c r="R69" s="422">
        <v>1</v>
      </c>
      <c r="S69" s="414">
        <v>0.12</v>
      </c>
      <c r="T69" s="84">
        <f t="shared" si="11"/>
        <v>9</v>
      </c>
      <c r="U69" s="84"/>
      <c r="V69" s="65">
        <f t="shared" si="5"/>
        <v>9</v>
      </c>
      <c r="W69" s="430">
        <f t="shared" si="6"/>
        <v>525</v>
      </c>
    </row>
    <row r="70" s="399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1580</v>
      </c>
      <c r="L70" s="415">
        <v>13</v>
      </c>
      <c r="M70" s="67">
        <v>20</v>
      </c>
      <c r="N70" s="67"/>
      <c r="O70" s="416"/>
      <c r="P70" s="416"/>
      <c r="Q70" s="416">
        <v>1</v>
      </c>
      <c r="R70" s="416">
        <v>1</v>
      </c>
      <c r="S70" s="416">
        <v>0.05</v>
      </c>
      <c r="T70" s="431">
        <f t="shared" si="11"/>
        <v>13</v>
      </c>
      <c r="U70" s="68"/>
      <c r="V70" s="432">
        <f t="shared" si="5"/>
        <v>13</v>
      </c>
      <c r="W70" s="433">
        <f t="shared" si="6"/>
        <v>1820</v>
      </c>
    </row>
    <row r="71" s="399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1580</v>
      </c>
      <c r="L71" s="411">
        <v>8</v>
      </c>
      <c r="M71" s="62">
        <v>20</v>
      </c>
      <c r="N71" s="62"/>
      <c r="O71" s="412"/>
      <c r="P71" s="412">
        <v>1</v>
      </c>
      <c r="Q71" s="412">
        <v>2</v>
      </c>
      <c r="R71" s="412">
        <v>2</v>
      </c>
      <c r="S71" s="412">
        <v>0.17</v>
      </c>
      <c r="T71" s="426">
        <f t="shared" si="11"/>
        <v>8</v>
      </c>
      <c r="U71" s="82"/>
      <c r="V71" s="426">
        <f t="shared" si="5"/>
        <v>8</v>
      </c>
      <c r="W71" s="427">
        <f t="shared" si="6"/>
        <v>329.411764705882</v>
      </c>
    </row>
    <row r="72" s="399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1580</v>
      </c>
      <c r="L72" s="411">
        <v>4</v>
      </c>
      <c r="M72" s="62">
        <v>21</v>
      </c>
      <c r="N72" s="62"/>
      <c r="O72" s="412"/>
      <c r="P72" s="412"/>
      <c r="Q72" s="412">
        <v>2</v>
      </c>
      <c r="R72" s="412">
        <v>4</v>
      </c>
      <c r="S72" s="412">
        <v>0.13</v>
      </c>
      <c r="T72" s="426">
        <f t="shared" si="11"/>
        <v>4</v>
      </c>
      <c r="U72" s="82"/>
      <c r="V72" s="426">
        <f t="shared" si="5"/>
        <v>4</v>
      </c>
      <c r="W72" s="427">
        <f t="shared" si="6"/>
        <v>215.384615384615</v>
      </c>
    </row>
    <row r="73" s="399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1580</v>
      </c>
      <c r="L73" s="411">
        <v>4</v>
      </c>
      <c r="M73" s="62">
        <v>20</v>
      </c>
      <c r="N73" s="62"/>
      <c r="O73" s="412"/>
      <c r="P73" s="412">
        <v>2</v>
      </c>
      <c r="Q73" s="412">
        <v>4</v>
      </c>
      <c r="R73" s="412">
        <v>8</v>
      </c>
      <c r="S73" s="412">
        <v>0.4</v>
      </c>
      <c r="T73" s="426">
        <f t="shared" si="11"/>
        <v>4</v>
      </c>
      <c r="U73" s="82"/>
      <c r="V73" s="426">
        <f t="shared" si="5"/>
        <v>4</v>
      </c>
      <c r="W73" s="427">
        <f t="shared" si="6"/>
        <v>70</v>
      </c>
    </row>
    <row r="74" s="399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1580</v>
      </c>
      <c r="L74" s="413">
        <v>5</v>
      </c>
      <c r="M74" s="65">
        <v>27</v>
      </c>
      <c r="N74" s="65"/>
      <c r="O74" s="414"/>
      <c r="P74" s="414">
        <v>1</v>
      </c>
      <c r="Q74" s="414">
        <v>3</v>
      </c>
      <c r="R74" s="414">
        <v>6</v>
      </c>
      <c r="S74" s="414">
        <v>0.27</v>
      </c>
      <c r="T74" s="428">
        <f t="shared" si="11"/>
        <v>5</v>
      </c>
      <c r="U74" s="84"/>
      <c r="V74" s="429">
        <f t="shared" si="5"/>
        <v>5</v>
      </c>
      <c r="W74" s="430">
        <f t="shared" si="6"/>
        <v>129.62962962963</v>
      </c>
    </row>
    <row r="75" s="401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3</v>
      </c>
      <c r="U75" s="157"/>
      <c r="V75" s="435">
        <f t="shared" si="5"/>
        <v>3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3</v>
      </c>
      <c r="U76" s="82"/>
      <c r="V76" s="437">
        <f t="shared" si="5"/>
        <v>3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3</v>
      </c>
      <c r="U77" s="82"/>
      <c r="V77" s="437">
        <f t="shared" si="5"/>
        <v>3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/>
      <c r="R78" s="450"/>
      <c r="S78" s="459"/>
      <c r="T78" s="84">
        <f t="shared" si="11"/>
        <v>2</v>
      </c>
      <c r="U78" s="84"/>
      <c r="V78" s="442">
        <f t="shared" si="5"/>
        <v>2</v>
      </c>
      <c r="W78" s="430" t="str">
        <f t="shared" si="6"/>
        <v>-</v>
      </c>
    </row>
    <row r="79" s="399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4</v>
      </c>
      <c r="U79" s="87"/>
      <c r="V79" s="443">
        <f t="shared" si="5"/>
        <v>4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2" t="s">
        <v>568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4</v>
      </c>
      <c r="U80" s="82"/>
      <c r="V80" s="437">
        <f t="shared" si="5"/>
        <v>4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3" t="s">
        <v>569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2</v>
      </c>
      <c r="U81" s="82"/>
      <c r="V81" s="437">
        <f t="shared" si="5"/>
        <v>2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6</v>
      </c>
      <c r="U83" s="68"/>
      <c r="V83" s="435">
        <f t="shared" si="5"/>
        <v>6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1280</v>
      </c>
      <c r="L84" s="411">
        <v>7</v>
      </c>
      <c r="M84" s="62">
        <v>10</v>
      </c>
      <c r="N84" s="62"/>
      <c r="O84" s="456">
        <v>2</v>
      </c>
      <c r="P84" s="456">
        <v>4</v>
      </c>
      <c r="Q84" s="456">
        <v>7</v>
      </c>
      <c r="R84" s="456">
        <v>8</v>
      </c>
      <c r="S84" s="456">
        <v>0.95</v>
      </c>
      <c r="T84" s="436">
        <f t="shared" si="11"/>
        <v>7</v>
      </c>
      <c r="U84" s="82"/>
      <c r="V84" s="437">
        <f t="shared" si="5"/>
        <v>7</v>
      </c>
      <c r="W84" s="427">
        <f t="shared" si="6"/>
        <v>51.5789473684211</v>
      </c>
    </row>
    <row r="85" s="399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4" t="s">
        <v>574</v>
      </c>
      <c r="K85" s="454">
        <v>1280</v>
      </c>
      <c r="L85" s="417">
        <v>8</v>
      </c>
      <c r="M85" s="454">
        <v>2</v>
      </c>
      <c r="N85" s="454"/>
      <c r="O85" s="457">
        <v>4</v>
      </c>
      <c r="P85" s="457">
        <v>16</v>
      </c>
      <c r="Q85" s="457">
        <v>22</v>
      </c>
      <c r="R85" s="457">
        <v>23</v>
      </c>
      <c r="S85" s="457">
        <v>2.85</v>
      </c>
      <c r="T85" s="438">
        <f t="shared" si="11"/>
        <v>8</v>
      </c>
      <c r="U85" s="83">
        <v>5</v>
      </c>
      <c r="V85" s="439">
        <f t="shared" si="5"/>
        <v>13</v>
      </c>
      <c r="W85" s="440">
        <f t="shared" si="6"/>
        <v>31.9298245614035</v>
      </c>
    </row>
    <row r="86" s="399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8" t="s">
        <v>575</v>
      </c>
      <c r="K86" s="458">
        <v>1280</v>
      </c>
      <c r="L86" s="413">
        <v>13</v>
      </c>
      <c r="M86" s="458">
        <v>4</v>
      </c>
      <c r="N86" s="458"/>
      <c r="O86" s="459">
        <v>5</v>
      </c>
      <c r="P86" s="459">
        <v>12</v>
      </c>
      <c r="Q86" s="459">
        <v>18</v>
      </c>
      <c r="R86" s="459">
        <v>19</v>
      </c>
      <c r="S86" s="459">
        <v>2.52</v>
      </c>
      <c r="T86" s="441">
        <f t="shared" si="11"/>
        <v>13</v>
      </c>
      <c r="U86" s="84"/>
      <c r="V86" s="442">
        <f t="shared" si="5"/>
        <v>13</v>
      </c>
      <c r="W86" s="430">
        <f t="shared" si="6"/>
        <v>36.1111111111111</v>
      </c>
    </row>
    <row r="87" s="399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1380</v>
      </c>
      <c r="L87" s="415">
        <v>9</v>
      </c>
      <c r="M87" s="67">
        <v>11</v>
      </c>
      <c r="N87" s="67"/>
      <c r="O87" s="455">
        <v>2</v>
      </c>
      <c r="P87" s="455">
        <v>14</v>
      </c>
      <c r="Q87" s="455">
        <v>23</v>
      </c>
      <c r="R87" s="455">
        <v>26</v>
      </c>
      <c r="S87" s="455">
        <v>2.49</v>
      </c>
      <c r="T87" s="431">
        <f t="shared" si="11"/>
        <v>9</v>
      </c>
      <c r="U87" s="68"/>
      <c r="V87" s="432">
        <f t="shared" si="5"/>
        <v>9</v>
      </c>
      <c r="W87" s="433">
        <f t="shared" ref="W87:W95" si="12">IF(S87&gt;0,V87/S87*7,"-")</f>
        <v>25.3012048192771</v>
      </c>
    </row>
    <row r="88" s="399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1380</v>
      </c>
      <c r="L88" s="411">
        <v>17</v>
      </c>
      <c r="M88" s="62">
        <v>70</v>
      </c>
      <c r="N88" s="62"/>
      <c r="O88" s="456">
        <v>2</v>
      </c>
      <c r="P88" s="456">
        <v>26</v>
      </c>
      <c r="Q88" s="456">
        <v>45</v>
      </c>
      <c r="R88" s="456">
        <v>50</v>
      </c>
      <c r="S88" s="456">
        <v>4.47</v>
      </c>
      <c r="T88" s="426">
        <f t="shared" si="11"/>
        <v>17</v>
      </c>
      <c r="U88" s="82"/>
      <c r="V88" s="426">
        <f t="shared" ref="V88:V95" si="13">T88+U88</f>
        <v>17</v>
      </c>
      <c r="W88" s="427">
        <f t="shared" si="12"/>
        <v>26.6219239373602</v>
      </c>
    </row>
    <row r="89" s="399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1380</v>
      </c>
      <c r="L89" s="413">
        <v>20</v>
      </c>
      <c r="M89" s="65">
        <v>32</v>
      </c>
      <c r="N89" s="65"/>
      <c r="O89" s="459">
        <v>7</v>
      </c>
      <c r="P89" s="459">
        <v>20</v>
      </c>
      <c r="Q89" s="459">
        <v>36</v>
      </c>
      <c r="R89" s="459">
        <v>43</v>
      </c>
      <c r="S89" s="459">
        <v>4.38</v>
      </c>
      <c r="T89" s="428">
        <f t="shared" si="11"/>
        <v>20</v>
      </c>
      <c r="U89" s="84"/>
      <c r="V89" s="429">
        <f t="shared" si="13"/>
        <v>20</v>
      </c>
      <c r="W89" s="430">
        <f t="shared" si="12"/>
        <v>31.9634703196347</v>
      </c>
    </row>
    <row r="90" s="399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0" t="s">
        <v>455</v>
      </c>
      <c r="J90" s="67" t="s">
        <v>583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0</v>
      </c>
      <c r="U90" s="68"/>
      <c r="V90" s="67">
        <f t="shared" si="13"/>
        <v>0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1" t="s">
        <v>455</v>
      </c>
      <c r="J91" s="62" t="s">
        <v>584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1280</v>
      </c>
      <c r="L92" s="413"/>
      <c r="M92" s="65"/>
      <c r="N92" s="65"/>
      <c r="O92" s="450"/>
      <c r="P92" s="450"/>
      <c r="Q92" s="450"/>
      <c r="R92" s="450"/>
      <c r="S92" s="459"/>
      <c r="T92" s="84">
        <f t="shared" si="11"/>
        <v>0</v>
      </c>
      <c r="U92" s="84"/>
      <c r="V92" s="65">
        <f t="shared" si="13"/>
        <v>0</v>
      </c>
      <c r="W92" s="430" t="str">
        <f t="shared" si="12"/>
        <v>-</v>
      </c>
    </row>
    <row r="93" s="401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2" t="s">
        <v>455</v>
      </c>
      <c r="J93" s="67" t="s">
        <v>588</v>
      </c>
      <c r="K93" s="67">
        <v>1280</v>
      </c>
      <c r="L93" s="415"/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0</v>
      </c>
      <c r="U93" s="157"/>
      <c r="V93" s="67">
        <f t="shared" si="13"/>
        <v>0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3" t="s">
        <v>455</v>
      </c>
      <c r="J94" s="62" t="s">
        <v>589</v>
      </c>
      <c r="K94" s="62">
        <v>1280</v>
      </c>
      <c r="L94" s="411"/>
      <c r="M94" s="62">
        <v>3</v>
      </c>
      <c r="N94" s="62"/>
      <c r="O94" s="420"/>
      <c r="P94" s="420"/>
      <c r="Q94" s="420"/>
      <c r="R94" s="420"/>
      <c r="S94" s="412"/>
      <c r="T94" s="62">
        <f t="shared" si="11"/>
        <v>0</v>
      </c>
      <c r="U94" s="82"/>
      <c r="V94" s="62">
        <f t="shared" si="13"/>
        <v>0</v>
      </c>
      <c r="W94" s="427" t="str">
        <f t="shared" si="12"/>
        <v>-</v>
      </c>
    </row>
    <row r="95" s="399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4" t="s">
        <v>455</v>
      </c>
      <c r="J95" s="79" t="s">
        <v>590</v>
      </c>
      <c r="K95" s="79">
        <v>1280</v>
      </c>
      <c r="L95" s="417"/>
      <c r="M95" s="79"/>
      <c r="N95" s="79"/>
      <c r="O95" s="421"/>
      <c r="P95" s="421"/>
      <c r="Q95" s="421"/>
      <c r="R95" s="421"/>
      <c r="S95" s="418"/>
      <c r="T95" s="62">
        <f t="shared" si="11"/>
        <v>0</v>
      </c>
      <c r="U95" s="82"/>
      <c r="V95" s="62">
        <f t="shared" si="13"/>
        <v>0</v>
      </c>
      <c r="W95" s="427" t="str">
        <f t="shared" si="12"/>
        <v>-</v>
      </c>
    </row>
    <row r="96" s="399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1280</v>
      </c>
      <c r="L96" s="413"/>
      <c r="M96" s="65">
        <v>15</v>
      </c>
      <c r="N96" s="65"/>
      <c r="O96" s="422"/>
      <c r="P96" s="422"/>
      <c r="Q96" s="422">
        <v>2</v>
      </c>
      <c r="R96" s="422">
        <v>5</v>
      </c>
      <c r="S96" s="414">
        <v>0.15</v>
      </c>
      <c r="T96" s="84">
        <f t="shared" si="11"/>
        <v>0</v>
      </c>
      <c r="U96" s="84"/>
      <c r="V96" s="65">
        <f t="shared" ref="V96:V134" si="14">T96+U96</f>
        <v>0</v>
      </c>
      <c r="W96" s="430">
        <f t="shared" ref="W96:W134" si="15">IF(S96&gt;0,V96/S96*7,"-")</f>
        <v>0</v>
      </c>
    </row>
    <row r="97" s="399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1280</v>
      </c>
      <c r="L97" s="415"/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0</v>
      </c>
      <c r="U97" s="68"/>
      <c r="V97" s="432">
        <f t="shared" si="14"/>
        <v>0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1280</v>
      </c>
      <c r="L98" s="411"/>
      <c r="M98" s="62">
        <v>7</v>
      </c>
      <c r="N98" s="62"/>
      <c r="O98" s="412"/>
      <c r="P98" s="412"/>
      <c r="Q98" s="412">
        <v>1</v>
      </c>
      <c r="R98" s="412">
        <v>1</v>
      </c>
      <c r="S98" s="412">
        <v>0.05</v>
      </c>
      <c r="T98" s="426">
        <f t="shared" si="11"/>
        <v>0</v>
      </c>
      <c r="U98" s="82"/>
      <c r="V98" s="426">
        <f t="shared" si="14"/>
        <v>0</v>
      </c>
      <c r="W98" s="427">
        <f t="shared" si="15"/>
        <v>0</v>
      </c>
    </row>
    <row r="99" s="399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1280</v>
      </c>
      <c r="L99" s="413"/>
      <c r="M99" s="65">
        <v>10</v>
      </c>
      <c r="N99" s="65"/>
      <c r="O99" s="414"/>
      <c r="P99" s="414">
        <v>1</v>
      </c>
      <c r="Q99" s="414">
        <v>1</v>
      </c>
      <c r="R99" s="414">
        <v>1</v>
      </c>
      <c r="S99" s="414">
        <v>0.12</v>
      </c>
      <c r="T99" s="428">
        <f t="shared" si="11"/>
        <v>0</v>
      </c>
      <c r="U99" s="84"/>
      <c r="V99" s="429">
        <f t="shared" si="14"/>
        <v>0</v>
      </c>
      <c r="W99" s="430">
        <f t="shared" si="15"/>
        <v>0</v>
      </c>
    </row>
    <row r="100" s="399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2" t="s">
        <v>455</v>
      </c>
      <c r="J100" s="67" t="s">
        <v>599</v>
      </c>
      <c r="K100" s="67">
        <v>999</v>
      </c>
      <c r="L100" s="415"/>
      <c r="M100" s="67"/>
      <c r="N100" s="67"/>
      <c r="O100" s="419"/>
      <c r="P100" s="419"/>
      <c r="Q100" s="419">
        <v>2</v>
      </c>
      <c r="R100" s="419">
        <v>2</v>
      </c>
      <c r="S100" s="416">
        <v>0.1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1" t="s">
        <v>455</v>
      </c>
      <c r="J101" s="62" t="s">
        <v>600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5" t="s">
        <v>601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899</v>
      </c>
      <c r="L103" s="415"/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0</v>
      </c>
      <c r="U103" s="68"/>
      <c r="V103" s="432">
        <f t="shared" si="14"/>
        <v>0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899</v>
      </c>
      <c r="L104" s="411"/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0</v>
      </c>
      <c r="U104" s="82"/>
      <c r="V104" s="426">
        <f t="shared" si="14"/>
        <v>0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5" t="s">
        <v>609</v>
      </c>
      <c r="K105" s="465">
        <v>899</v>
      </c>
      <c r="L105" s="413"/>
      <c r="M105" s="465"/>
      <c r="N105" s="465"/>
      <c r="O105" s="414"/>
      <c r="P105" s="414">
        <v>2</v>
      </c>
      <c r="Q105" s="414">
        <v>3</v>
      </c>
      <c r="R105" s="414">
        <v>4</v>
      </c>
      <c r="S105" s="414">
        <v>0.31</v>
      </c>
      <c r="T105" s="428">
        <f t="shared" si="11"/>
        <v>0</v>
      </c>
      <c r="U105" s="84"/>
      <c r="V105" s="429">
        <f t="shared" si="14"/>
        <v>0</v>
      </c>
      <c r="W105" s="430">
        <f t="shared" si="15"/>
        <v>0</v>
      </c>
    </row>
    <row r="106" s="399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1280</v>
      </c>
      <c r="L106" s="415">
        <v>6</v>
      </c>
      <c r="M106" s="67">
        <v>19</v>
      </c>
      <c r="N106" s="67"/>
      <c r="O106" s="416"/>
      <c r="P106" s="416">
        <v>1</v>
      </c>
      <c r="Q106" s="416">
        <v>1</v>
      </c>
      <c r="R106" s="416">
        <v>1</v>
      </c>
      <c r="S106" s="416">
        <v>0.12</v>
      </c>
      <c r="T106" s="431">
        <f t="shared" si="11"/>
        <v>6</v>
      </c>
      <c r="U106" s="68"/>
      <c r="V106" s="432">
        <f t="shared" si="14"/>
        <v>6</v>
      </c>
      <c r="W106" s="433">
        <f t="shared" si="15"/>
        <v>350</v>
      </c>
    </row>
    <row r="107" s="399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1280</v>
      </c>
      <c r="L107" s="411">
        <v>13</v>
      </c>
      <c r="M107" s="62">
        <v>8</v>
      </c>
      <c r="N107" s="62"/>
      <c r="O107" s="412"/>
      <c r="P107" s="412"/>
      <c r="Q107" s="412">
        <v>1</v>
      </c>
      <c r="R107" s="412">
        <v>1</v>
      </c>
      <c r="S107" s="412">
        <v>0.05</v>
      </c>
      <c r="T107" s="426">
        <f t="shared" si="11"/>
        <v>13</v>
      </c>
      <c r="U107" s="82"/>
      <c r="V107" s="426">
        <f t="shared" si="14"/>
        <v>13</v>
      </c>
      <c r="W107" s="427">
        <f t="shared" si="15"/>
        <v>1820</v>
      </c>
    </row>
    <row r="108" s="399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8" t="s">
        <v>615</v>
      </c>
      <c r="K108" s="458">
        <v>1280</v>
      </c>
      <c r="L108" s="413">
        <v>1</v>
      </c>
      <c r="M108" s="458">
        <v>8</v>
      </c>
      <c r="N108" s="458"/>
      <c r="O108" s="414"/>
      <c r="P108" s="414">
        <v>1</v>
      </c>
      <c r="Q108" s="414">
        <v>2</v>
      </c>
      <c r="R108" s="414">
        <v>4</v>
      </c>
      <c r="S108" s="414">
        <v>0.2</v>
      </c>
      <c r="T108" s="428">
        <f t="shared" si="11"/>
        <v>1</v>
      </c>
      <c r="U108" s="84"/>
      <c r="V108" s="429">
        <f t="shared" si="14"/>
        <v>1</v>
      </c>
      <c r="W108" s="430">
        <f t="shared" si="15"/>
        <v>35</v>
      </c>
    </row>
    <row r="109" s="399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0" t="s">
        <v>455</v>
      </c>
      <c r="J109" s="67" t="s">
        <v>618</v>
      </c>
      <c r="K109" s="67">
        <v>1280</v>
      </c>
      <c r="L109" s="415"/>
      <c r="M109" s="67"/>
      <c r="N109" s="67"/>
      <c r="O109" s="419"/>
      <c r="P109" s="419"/>
      <c r="Q109" s="419">
        <v>3</v>
      </c>
      <c r="R109" s="419">
        <v>7</v>
      </c>
      <c r="S109" s="416">
        <v>0.21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1" t="s">
        <v>455</v>
      </c>
      <c r="J110" s="62" t="s">
        <v>619</v>
      </c>
      <c r="K110" s="62">
        <v>1280</v>
      </c>
      <c r="L110" s="411"/>
      <c r="M110" s="62"/>
      <c r="N110" s="62"/>
      <c r="O110" s="420"/>
      <c r="P110" s="420"/>
      <c r="Q110" s="420">
        <v>8</v>
      </c>
      <c r="R110" s="420">
        <v>12</v>
      </c>
      <c r="S110" s="412">
        <v>0.47</v>
      </c>
      <c r="T110" s="62">
        <f t="shared" si="11"/>
        <v>0</v>
      </c>
      <c r="U110" s="82"/>
      <c r="V110" s="62">
        <f t="shared" si="14"/>
        <v>0</v>
      </c>
      <c r="W110" s="427">
        <f t="shared" si="15"/>
        <v>0</v>
      </c>
    </row>
    <row r="111" s="399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1280</v>
      </c>
      <c r="L111" s="413"/>
      <c r="M111" s="65">
        <v>16</v>
      </c>
      <c r="N111" s="65"/>
      <c r="O111" s="422"/>
      <c r="P111" s="422"/>
      <c r="Q111" s="422">
        <v>4</v>
      </c>
      <c r="R111" s="422">
        <v>6</v>
      </c>
      <c r="S111" s="414">
        <v>0.23</v>
      </c>
      <c r="T111" s="84">
        <f t="shared" si="11"/>
        <v>0</v>
      </c>
      <c r="U111" s="84"/>
      <c r="V111" s="65">
        <f t="shared" si="14"/>
        <v>0</v>
      </c>
      <c r="W111" s="430">
        <f t="shared" si="15"/>
        <v>0</v>
      </c>
    </row>
    <row r="112" s="399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2" t="s">
        <v>455</v>
      </c>
      <c r="J112" s="67" t="s">
        <v>622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1" t="s">
        <v>455</v>
      </c>
      <c r="J113" s="62" t="s">
        <v>623</v>
      </c>
      <c r="K113" s="62">
        <v>1280</v>
      </c>
      <c r="L113" s="411"/>
      <c r="M113" s="62">
        <v>8</v>
      </c>
      <c r="N113" s="62"/>
      <c r="O113" s="420"/>
      <c r="P113" s="420"/>
      <c r="Q113" s="420">
        <v>4</v>
      </c>
      <c r="R113" s="420">
        <v>4</v>
      </c>
      <c r="S113" s="412">
        <v>0.2</v>
      </c>
      <c r="T113" s="82">
        <f t="shared" si="11"/>
        <v>0</v>
      </c>
      <c r="U113" s="82"/>
      <c r="V113" s="62">
        <f t="shared" si="14"/>
        <v>0</v>
      </c>
      <c r="W113" s="427">
        <f t="shared" si="15"/>
        <v>0</v>
      </c>
    </row>
    <row r="114" s="399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1280</v>
      </c>
      <c r="L114" s="413"/>
      <c r="M114" s="65">
        <v>2</v>
      </c>
      <c r="N114" s="65"/>
      <c r="O114" s="422"/>
      <c r="P114" s="422"/>
      <c r="Q114" s="422"/>
      <c r="R114" s="422">
        <v>2</v>
      </c>
      <c r="S114" s="414">
        <v>0.03</v>
      </c>
      <c r="T114" s="84">
        <f t="shared" si="11"/>
        <v>0</v>
      </c>
      <c r="U114" s="84"/>
      <c r="V114" s="65">
        <f t="shared" si="14"/>
        <v>0</v>
      </c>
      <c r="W114" s="430">
        <f t="shared" si="15"/>
        <v>0</v>
      </c>
    </row>
    <row r="115" s="399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1280</v>
      </c>
      <c r="L115" s="415"/>
      <c r="M115" s="67">
        <v>8</v>
      </c>
      <c r="N115" s="67"/>
      <c r="O115" s="419"/>
      <c r="P115" s="419">
        <v>1</v>
      </c>
      <c r="Q115" s="419">
        <v>4</v>
      </c>
      <c r="R115" s="419">
        <v>6</v>
      </c>
      <c r="S115" s="416">
        <v>0.3</v>
      </c>
      <c r="T115" s="68">
        <f t="shared" si="11"/>
        <v>0</v>
      </c>
      <c r="U115" s="68"/>
      <c r="V115" s="67">
        <f t="shared" si="14"/>
        <v>0</v>
      </c>
      <c r="W115" s="433">
        <f t="shared" si="15"/>
        <v>0</v>
      </c>
    </row>
    <row r="116" s="399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1280</v>
      </c>
      <c r="L116" s="411"/>
      <c r="M116" s="62"/>
      <c r="N116" s="62"/>
      <c r="O116" s="420"/>
      <c r="P116" s="420">
        <v>1</v>
      </c>
      <c r="Q116" s="420">
        <v>4</v>
      </c>
      <c r="R116" s="420">
        <v>9</v>
      </c>
      <c r="S116" s="412">
        <v>0.35</v>
      </c>
      <c r="T116" s="62">
        <f t="shared" si="11"/>
        <v>0</v>
      </c>
      <c r="U116" s="82"/>
      <c r="V116" s="62">
        <f t="shared" si="14"/>
        <v>0</v>
      </c>
      <c r="W116" s="427">
        <f t="shared" si="15"/>
        <v>0</v>
      </c>
    </row>
    <row r="117" s="399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1280</v>
      </c>
      <c r="L117" s="413"/>
      <c r="M117" s="65">
        <v>12</v>
      </c>
      <c r="N117" s="65"/>
      <c r="O117" s="422"/>
      <c r="P117" s="422"/>
      <c r="Q117" s="422">
        <v>1</v>
      </c>
      <c r="R117" s="422">
        <v>1</v>
      </c>
      <c r="S117" s="414">
        <v>0.05</v>
      </c>
      <c r="T117" s="84">
        <f t="shared" si="11"/>
        <v>0</v>
      </c>
      <c r="U117" s="84"/>
      <c r="V117" s="65">
        <f t="shared" si="14"/>
        <v>0</v>
      </c>
      <c r="W117" s="430">
        <f t="shared" si="15"/>
        <v>0</v>
      </c>
    </row>
    <row r="118" s="399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5"/>
      <c r="M118" s="67"/>
      <c r="N118" s="67"/>
      <c r="O118" s="419"/>
      <c r="P118" s="419"/>
      <c r="Q118" s="419">
        <v>5</v>
      </c>
      <c r="R118" s="419">
        <v>6</v>
      </c>
      <c r="S118" s="416">
        <v>0.27</v>
      </c>
      <c r="T118" s="68">
        <f>IF($A$1="补货",L118+M118+N118,L118)</f>
        <v>0</v>
      </c>
      <c r="U118" s="68"/>
      <c r="V118" s="67">
        <f t="shared" si="14"/>
        <v>0</v>
      </c>
      <c r="W118" s="433">
        <f t="shared" si="15"/>
        <v>0</v>
      </c>
    </row>
    <row r="119" s="399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1" t="s">
        <v>455</v>
      </c>
      <c r="J119" s="62" t="s">
        <v>640</v>
      </c>
      <c r="K119" s="62">
        <v>1280</v>
      </c>
      <c r="L119" s="411"/>
      <c r="M119" s="62"/>
      <c r="N119" s="62"/>
      <c r="O119" s="420"/>
      <c r="P119" s="420"/>
      <c r="Q119" s="420"/>
      <c r="R119" s="420"/>
      <c r="S119" s="412"/>
      <c r="T119" s="82">
        <f>IF($A$1="补货",L119+M119+N119,L119)</f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1" t="s">
        <v>455</v>
      </c>
      <c r="J120" s="62" t="s">
        <v>642</v>
      </c>
      <c r="K120" s="62">
        <v>1280</v>
      </c>
      <c r="L120" s="411"/>
      <c r="M120" s="62"/>
      <c r="N120" s="62"/>
      <c r="O120" s="420"/>
      <c r="P120" s="420"/>
      <c r="Q120" s="420"/>
      <c r="R120" s="420"/>
      <c r="S120" s="412"/>
      <c r="T120" s="82">
        <f>IF($A$1="补货",L120+M120+N120,L120)</f>
        <v>0</v>
      </c>
      <c r="U120" s="82"/>
      <c r="V120" s="62">
        <f t="shared" si="14"/>
        <v>0</v>
      </c>
      <c r="W120" s="427" t="str">
        <f t="shared" si="15"/>
        <v>-</v>
      </c>
    </row>
    <row r="121" s="399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3"/>
      <c r="M121" s="65"/>
      <c r="N121" s="65"/>
      <c r="O121" s="422"/>
      <c r="P121" s="422"/>
      <c r="Q121" s="422"/>
      <c r="R121" s="422"/>
      <c r="S121" s="414"/>
      <c r="T121" s="84">
        <f>IF($A$1="补货",L121+M121+N121,L121)</f>
        <v>0</v>
      </c>
      <c r="U121" s="84"/>
      <c r="V121" s="65">
        <f t="shared" si="14"/>
        <v>0</v>
      </c>
      <c r="W121" s="430" t="str">
        <f t="shared" si="15"/>
        <v>-</v>
      </c>
    </row>
    <row r="122" s="399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5"/>
      <c r="M122" s="67"/>
      <c r="N122" s="67"/>
      <c r="O122" s="419"/>
      <c r="P122" s="419"/>
      <c r="Q122" s="419"/>
      <c r="R122" s="419"/>
      <c r="S122" s="416"/>
      <c r="T122" s="68">
        <f>IF($A$1="补货",L122+M122+N122,L122)</f>
        <v>0</v>
      </c>
      <c r="U122" s="68"/>
      <c r="V122" s="67">
        <f t="shared" si="14"/>
        <v>0</v>
      </c>
      <c r="W122" s="433" t="str">
        <f t="shared" si="15"/>
        <v>-</v>
      </c>
    </row>
    <row r="123" s="399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1" t="s">
        <v>455</v>
      </c>
      <c r="J123" s="62" t="s">
        <v>647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>IF($A$1="补货",L123+M123+N123,L123)</f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1" t="s">
        <v>455</v>
      </c>
      <c r="J124" s="62" t="s">
        <v>648</v>
      </c>
      <c r="K124" s="62">
        <v>1280</v>
      </c>
      <c r="L124" s="411"/>
      <c r="M124" s="62"/>
      <c r="N124" s="62"/>
      <c r="O124" s="420"/>
      <c r="P124" s="420"/>
      <c r="Q124" s="420"/>
      <c r="R124" s="420"/>
      <c r="S124" s="412"/>
      <c r="T124" s="82">
        <f>IF($A$1="补货",L124+M124+N124,L124)</f>
        <v>0</v>
      </c>
      <c r="U124" s="82"/>
      <c r="V124" s="62">
        <f t="shared" si="14"/>
        <v>0</v>
      </c>
      <c r="W124" s="427" t="str">
        <f t="shared" si="15"/>
        <v>-</v>
      </c>
    </row>
    <row r="125" s="399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3"/>
      <c r="M125" s="65"/>
      <c r="N125" s="65"/>
      <c r="O125" s="422"/>
      <c r="P125" s="422"/>
      <c r="Q125" s="422"/>
      <c r="R125" s="422"/>
      <c r="S125" s="414"/>
      <c r="T125" s="84">
        <f>IF($A$1="补货",L125+M125+N125,L125)</f>
        <v>0</v>
      </c>
      <c r="U125" s="84"/>
      <c r="V125" s="65">
        <f t="shared" si="14"/>
        <v>0</v>
      </c>
      <c r="W125" s="430" t="str">
        <f t="shared" si="15"/>
        <v>-</v>
      </c>
    </row>
    <row r="126" s="399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2" t="s">
        <v>455</v>
      </c>
      <c r="J126" s="67" t="s">
        <v>652</v>
      </c>
      <c r="K126" s="67"/>
      <c r="L126" s="415"/>
      <c r="M126" s="67"/>
      <c r="N126" s="67"/>
      <c r="O126" s="419"/>
      <c r="P126" s="419"/>
      <c r="Q126" s="419"/>
      <c r="R126" s="419"/>
      <c r="S126" s="416"/>
      <c r="T126" s="68">
        <f>IF($A$1="补货",L126+M126+N126,L126)</f>
        <v>0</v>
      </c>
      <c r="U126" s="68"/>
      <c r="V126" s="67">
        <f t="shared" si="14"/>
        <v>0</v>
      </c>
      <c r="W126" s="433" t="str">
        <f t="shared" si="15"/>
        <v>-</v>
      </c>
    </row>
    <row r="127" s="399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1" t="s">
        <v>455</v>
      </c>
      <c r="J127" s="62" t="s">
        <v>654</v>
      </c>
      <c r="K127" s="62"/>
      <c r="L127" s="411"/>
      <c r="M127" s="62"/>
      <c r="N127" s="62"/>
      <c r="O127" s="420"/>
      <c r="P127" s="420"/>
      <c r="Q127" s="420"/>
      <c r="R127" s="420"/>
      <c r="S127" s="412"/>
      <c r="T127" s="82">
        <f>IF($A$1="补货",L127+M127+N127,L127)</f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3"/>
      <c r="M128" s="65"/>
      <c r="N128" s="65"/>
      <c r="O128" s="422"/>
      <c r="P128" s="422"/>
      <c r="Q128" s="422"/>
      <c r="R128" s="422"/>
      <c r="S128" s="414"/>
      <c r="T128" s="84">
        <f>IF($A$1="补货",L128+M128+N128,L128)</f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2" t="s">
        <v>455</v>
      </c>
      <c r="J129" s="67" t="s">
        <v>658</v>
      </c>
      <c r="K129" s="67">
        <v>1350</v>
      </c>
      <c r="L129" s="415"/>
      <c r="M129" s="67"/>
      <c r="N129" s="67"/>
      <c r="O129" s="419">
        <v>1</v>
      </c>
      <c r="P129" s="419">
        <v>1</v>
      </c>
      <c r="Q129" s="419">
        <v>1</v>
      </c>
      <c r="R129" s="419">
        <v>1</v>
      </c>
      <c r="S129" s="416">
        <v>0.62</v>
      </c>
      <c r="T129" s="68">
        <f>IF($A$1="补货",L129+M129+N129,L129)</f>
        <v>0</v>
      </c>
      <c r="U129" s="68"/>
      <c r="V129" s="67">
        <f t="shared" si="14"/>
        <v>0</v>
      </c>
      <c r="W129" s="433">
        <f t="shared" si="15"/>
        <v>0</v>
      </c>
    </row>
    <row r="130" s="399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1" t="s">
        <v>455</v>
      </c>
      <c r="J130" s="62" t="s">
        <v>659</v>
      </c>
      <c r="K130" s="62">
        <v>1350</v>
      </c>
      <c r="L130" s="411"/>
      <c r="M130" s="62">
        <v>4</v>
      </c>
      <c r="N130" s="62"/>
      <c r="O130" s="420"/>
      <c r="P130" s="420"/>
      <c r="Q130" s="420">
        <v>1</v>
      </c>
      <c r="R130" s="420">
        <v>1</v>
      </c>
      <c r="S130" s="412">
        <v>0.05</v>
      </c>
      <c r="T130" s="82">
        <f>IF($A$1="补货",L130+M130+N130,L130)</f>
        <v>0</v>
      </c>
      <c r="U130" s="82"/>
      <c r="V130" s="62">
        <f t="shared" si="14"/>
        <v>0</v>
      </c>
      <c r="W130" s="427">
        <f t="shared" si="15"/>
        <v>0</v>
      </c>
    </row>
    <row r="131" s="399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3"/>
      <c r="M131" s="65"/>
      <c r="N131" s="65"/>
      <c r="O131" s="422"/>
      <c r="P131" s="422"/>
      <c r="Q131" s="422"/>
      <c r="R131" s="422">
        <v>3</v>
      </c>
      <c r="S131" s="414">
        <v>0.05</v>
      </c>
      <c r="T131" s="84">
        <f>IF($A$1="补货",L131+M131+N131,L131)</f>
        <v>0</v>
      </c>
      <c r="U131" s="84"/>
      <c r="V131" s="65">
        <f t="shared" si="14"/>
        <v>0</v>
      </c>
      <c r="W131" s="430">
        <f t="shared" si="15"/>
        <v>0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1180</v>
      </c>
      <c r="L132" s="415">
        <v>2</v>
      </c>
      <c r="M132" s="67"/>
      <c r="N132" s="67"/>
      <c r="O132" s="416"/>
      <c r="P132" s="416"/>
      <c r="Q132" s="416"/>
      <c r="R132" s="416"/>
      <c r="S132" s="416"/>
      <c r="T132" s="431">
        <f t="shared" ref="T132:T180" si="16">IF($A$1="补货",L132+M132+N132,L132)</f>
        <v>2</v>
      </c>
      <c r="U132" s="68"/>
      <c r="V132" s="432">
        <f t="shared" ref="V132:V139" si="17">T132+U132</f>
        <v>2</v>
      </c>
      <c r="W132" s="433" t="str">
        <f t="shared" ref="W132:W139" si="18">IF(S132&gt;0,V132/S132*7,"-")</f>
        <v>-</v>
      </c>
      <c r="Y132" s="399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1180</v>
      </c>
      <c r="L133" s="411">
        <v>1</v>
      </c>
      <c r="M133" s="62"/>
      <c r="N133" s="62"/>
      <c r="O133" s="412">
        <v>1</v>
      </c>
      <c r="P133" s="412">
        <v>1</v>
      </c>
      <c r="Q133" s="412">
        <v>1</v>
      </c>
      <c r="R133" s="412">
        <v>1</v>
      </c>
      <c r="S133" s="412">
        <v>0.27</v>
      </c>
      <c r="T133" s="426">
        <f t="shared" si="16"/>
        <v>1</v>
      </c>
      <c r="U133" s="82"/>
      <c r="V133" s="426">
        <f t="shared" si="17"/>
        <v>1</v>
      </c>
      <c r="W133" s="427">
        <f t="shared" si="18"/>
        <v>25.9259259259259</v>
      </c>
      <c r="Y133" s="399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1180</v>
      </c>
      <c r="L134" s="411">
        <v>2</v>
      </c>
      <c r="M134" s="62"/>
      <c r="N134" s="62"/>
      <c r="O134" s="412"/>
      <c r="P134" s="412"/>
      <c r="Q134" s="412"/>
      <c r="R134" s="412"/>
      <c r="S134" s="412"/>
      <c r="T134" s="426">
        <f t="shared" si="16"/>
        <v>2</v>
      </c>
      <c r="U134" s="82"/>
      <c r="V134" s="426">
        <f t="shared" si="17"/>
        <v>2</v>
      </c>
      <c r="W134" s="427" t="str">
        <f t="shared" si="18"/>
        <v>-</v>
      </c>
      <c r="Y134" s="399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1180</v>
      </c>
      <c r="L135" s="413">
        <v>2</v>
      </c>
      <c r="M135" s="65"/>
      <c r="N135" s="65"/>
      <c r="O135" s="414"/>
      <c r="P135" s="414"/>
      <c r="Q135" s="414"/>
      <c r="R135" s="414"/>
      <c r="S135" s="414"/>
      <c r="T135" s="428">
        <f t="shared" si="16"/>
        <v>2</v>
      </c>
      <c r="U135" s="84"/>
      <c r="V135" s="429">
        <f t="shared" si="17"/>
        <v>2</v>
      </c>
      <c r="W135" s="430" t="str">
        <f t="shared" si="18"/>
        <v>-</v>
      </c>
      <c r="Y135" s="399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1180</v>
      </c>
      <c r="L136" s="415">
        <v>4</v>
      </c>
      <c r="M136" s="67">
        <v>11</v>
      </c>
      <c r="N136" s="67"/>
      <c r="O136" s="416"/>
      <c r="P136" s="416"/>
      <c r="Q136" s="416"/>
      <c r="R136" s="416"/>
      <c r="S136" s="416"/>
      <c r="T136" s="431">
        <f t="shared" si="16"/>
        <v>4</v>
      </c>
      <c r="U136" s="68"/>
      <c r="V136" s="432">
        <f t="shared" si="17"/>
        <v>4</v>
      </c>
      <c r="W136" s="433" t="str">
        <f t="shared" si="18"/>
        <v>-</v>
      </c>
      <c r="Y136" s="399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1180</v>
      </c>
      <c r="L137" s="411">
        <v>4</v>
      </c>
      <c r="M137" s="62">
        <v>11</v>
      </c>
      <c r="N137" s="62"/>
      <c r="O137" s="412"/>
      <c r="P137" s="412"/>
      <c r="Q137" s="412"/>
      <c r="R137" s="412"/>
      <c r="S137" s="412"/>
      <c r="T137" s="426">
        <f t="shared" si="16"/>
        <v>4</v>
      </c>
      <c r="U137" s="82"/>
      <c r="V137" s="426">
        <f t="shared" si="17"/>
        <v>4</v>
      </c>
      <c r="W137" s="427" t="str">
        <f t="shared" si="18"/>
        <v>-</v>
      </c>
      <c r="Y137" s="399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1180</v>
      </c>
      <c r="L138" s="411">
        <v>3</v>
      </c>
      <c r="M138" s="62">
        <v>11</v>
      </c>
      <c r="N138" s="62"/>
      <c r="O138" s="412"/>
      <c r="P138" s="412"/>
      <c r="Q138" s="412"/>
      <c r="R138" s="412"/>
      <c r="S138" s="412"/>
      <c r="T138" s="426">
        <f t="shared" si="16"/>
        <v>3</v>
      </c>
      <c r="U138" s="82"/>
      <c r="V138" s="426">
        <f t="shared" si="17"/>
        <v>3</v>
      </c>
      <c r="W138" s="427" t="str">
        <f t="shared" si="18"/>
        <v>-</v>
      </c>
      <c r="Y138" s="399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1180</v>
      </c>
      <c r="L139" s="413">
        <v>5</v>
      </c>
      <c r="M139" s="65">
        <v>6</v>
      </c>
      <c r="N139" s="65"/>
      <c r="O139" s="414"/>
      <c r="P139" s="414"/>
      <c r="Q139" s="414"/>
      <c r="R139" s="414"/>
      <c r="S139" s="414"/>
      <c r="T139" s="428">
        <f t="shared" si="16"/>
        <v>5</v>
      </c>
      <c r="U139" s="84"/>
      <c r="V139" s="429">
        <f t="shared" si="17"/>
        <v>5</v>
      </c>
      <c r="W139" s="430" t="str">
        <f t="shared" si="18"/>
        <v>-</v>
      </c>
      <c r="Y139" s="399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1280</v>
      </c>
      <c r="L140" s="415">
        <v>5</v>
      </c>
      <c r="M140" s="67">
        <v>8</v>
      </c>
      <c r="N140" s="67"/>
      <c r="O140" s="416"/>
      <c r="P140" s="416"/>
      <c r="Q140" s="416"/>
      <c r="R140" s="416"/>
      <c r="S140" s="416"/>
      <c r="T140" s="431">
        <f t="shared" si="16"/>
        <v>5</v>
      </c>
      <c r="U140" s="68"/>
      <c r="V140" s="432">
        <f t="shared" ref="V140:V192" si="19">T140+U140</f>
        <v>5</v>
      </c>
      <c r="W140" s="433" t="str">
        <f t="shared" ref="W140:W192" si="20">IF(S140&gt;0,V140/S140*7,"-")</f>
        <v>-</v>
      </c>
      <c r="Y140" s="399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1280</v>
      </c>
      <c r="L141" s="411">
        <v>3</v>
      </c>
      <c r="M141" s="62">
        <v>16</v>
      </c>
      <c r="N141" s="62"/>
      <c r="O141" s="412"/>
      <c r="P141" s="412"/>
      <c r="Q141" s="412"/>
      <c r="R141" s="412"/>
      <c r="S141" s="412"/>
      <c r="T141" s="426">
        <f t="shared" si="16"/>
        <v>3</v>
      </c>
      <c r="U141" s="82"/>
      <c r="V141" s="426">
        <f t="shared" si="19"/>
        <v>3</v>
      </c>
      <c r="W141" s="427" t="str">
        <f t="shared" si="20"/>
        <v>-</v>
      </c>
      <c r="Y141" s="399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1280</v>
      </c>
      <c r="L142" s="411">
        <v>2</v>
      </c>
      <c r="M142" s="62">
        <v>7</v>
      </c>
      <c r="N142" s="62"/>
      <c r="O142" s="412"/>
      <c r="P142" s="412"/>
      <c r="Q142" s="412"/>
      <c r="R142" s="412"/>
      <c r="S142" s="412"/>
      <c r="T142" s="426">
        <f t="shared" si="16"/>
        <v>2</v>
      </c>
      <c r="U142" s="82"/>
      <c r="V142" s="426">
        <f t="shared" si="19"/>
        <v>2</v>
      </c>
      <c r="W142" s="427" t="str">
        <f t="shared" si="20"/>
        <v>-</v>
      </c>
      <c r="Y142" s="399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1280</v>
      </c>
      <c r="L143" s="413">
        <v>4</v>
      </c>
      <c r="M143" s="65">
        <v>5</v>
      </c>
      <c r="N143" s="65"/>
      <c r="O143" s="414"/>
      <c r="P143" s="414"/>
      <c r="Q143" s="414"/>
      <c r="R143" s="414"/>
      <c r="S143" s="414"/>
      <c r="T143" s="428">
        <f t="shared" si="16"/>
        <v>4</v>
      </c>
      <c r="U143" s="84"/>
      <c r="V143" s="429">
        <f t="shared" si="19"/>
        <v>4</v>
      </c>
      <c r="W143" s="430" t="str">
        <f t="shared" si="20"/>
        <v>-</v>
      </c>
      <c r="Y143" s="399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1280</v>
      </c>
      <c r="L144" s="415">
        <v>4</v>
      </c>
      <c r="M144" s="67">
        <v>4</v>
      </c>
      <c r="N144" s="67"/>
      <c r="O144" s="416"/>
      <c r="P144" s="416"/>
      <c r="Q144" s="416"/>
      <c r="R144" s="416"/>
      <c r="S144" s="416"/>
      <c r="T144" s="431">
        <f t="shared" si="16"/>
        <v>4</v>
      </c>
      <c r="U144" s="68"/>
      <c r="V144" s="432">
        <f t="shared" si="19"/>
        <v>4</v>
      </c>
      <c r="W144" s="433" t="str">
        <f t="shared" si="20"/>
        <v>-</v>
      </c>
      <c r="Y144" s="399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1280</v>
      </c>
      <c r="L145" s="411">
        <v>3</v>
      </c>
      <c r="M145" s="62">
        <v>5</v>
      </c>
      <c r="N145" s="62"/>
      <c r="O145" s="412"/>
      <c r="P145" s="412"/>
      <c r="Q145" s="412"/>
      <c r="R145" s="412">
        <v>1</v>
      </c>
      <c r="S145" s="412">
        <v>0.02</v>
      </c>
      <c r="T145" s="426">
        <f t="shared" si="16"/>
        <v>3</v>
      </c>
      <c r="U145" s="82"/>
      <c r="V145" s="426">
        <f t="shared" si="19"/>
        <v>3</v>
      </c>
      <c r="W145" s="427">
        <f t="shared" si="20"/>
        <v>1050</v>
      </c>
      <c r="Y145" s="399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1280</v>
      </c>
      <c r="L146" s="411">
        <v>1</v>
      </c>
      <c r="M146" s="62">
        <v>5</v>
      </c>
      <c r="N146" s="62"/>
      <c r="O146" s="412"/>
      <c r="P146" s="412">
        <v>1</v>
      </c>
      <c r="Q146" s="412">
        <v>1</v>
      </c>
      <c r="R146" s="412">
        <v>1</v>
      </c>
      <c r="S146" s="412">
        <v>0.12</v>
      </c>
      <c r="T146" s="426">
        <f t="shared" si="16"/>
        <v>1</v>
      </c>
      <c r="U146" s="82"/>
      <c r="V146" s="426">
        <f t="shared" si="19"/>
        <v>1</v>
      </c>
      <c r="W146" s="427">
        <f t="shared" si="20"/>
        <v>58.3333333333333</v>
      </c>
      <c r="Y146" s="399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1280</v>
      </c>
      <c r="L147" s="413">
        <v>3</v>
      </c>
      <c r="M147" s="65">
        <v>9</v>
      </c>
      <c r="N147" s="65"/>
      <c r="O147" s="414"/>
      <c r="P147" s="414"/>
      <c r="Q147" s="414"/>
      <c r="R147" s="414"/>
      <c r="S147" s="414"/>
      <c r="T147" s="428">
        <f t="shared" si="16"/>
        <v>3</v>
      </c>
      <c r="U147" s="84"/>
      <c r="V147" s="429">
        <f t="shared" si="19"/>
        <v>3</v>
      </c>
      <c r="W147" s="430" t="str">
        <f t="shared" si="20"/>
        <v>-</v>
      </c>
      <c r="Y147" s="399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1280</v>
      </c>
      <c r="L148" s="415">
        <v>4</v>
      </c>
      <c r="M148" s="67">
        <v>11</v>
      </c>
      <c r="N148" s="67"/>
      <c r="O148" s="416"/>
      <c r="P148" s="416"/>
      <c r="Q148" s="416"/>
      <c r="R148" s="416"/>
      <c r="S148" s="416"/>
      <c r="T148" s="431">
        <f t="shared" si="16"/>
        <v>4</v>
      </c>
      <c r="U148" s="68"/>
      <c r="V148" s="432">
        <f t="shared" si="19"/>
        <v>4</v>
      </c>
      <c r="W148" s="433" t="str">
        <f t="shared" si="20"/>
        <v>-</v>
      </c>
      <c r="Y148" s="399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1280</v>
      </c>
      <c r="L149" s="411">
        <v>6</v>
      </c>
      <c r="M149" s="62">
        <v>6</v>
      </c>
      <c r="N149" s="62"/>
      <c r="O149" s="412"/>
      <c r="P149" s="412"/>
      <c r="Q149" s="412"/>
      <c r="R149" s="412"/>
      <c r="S149" s="412"/>
      <c r="T149" s="426">
        <f t="shared" si="16"/>
        <v>6</v>
      </c>
      <c r="U149" s="82"/>
      <c r="V149" s="426">
        <f t="shared" si="19"/>
        <v>6</v>
      </c>
      <c r="W149" s="427" t="str">
        <f t="shared" si="20"/>
        <v>-</v>
      </c>
      <c r="Y149" s="399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1280</v>
      </c>
      <c r="L150" s="411">
        <v>3</v>
      </c>
      <c r="M150" s="62">
        <v>10</v>
      </c>
      <c r="N150" s="62"/>
      <c r="O150" s="412"/>
      <c r="P150" s="412"/>
      <c r="Q150" s="412"/>
      <c r="R150" s="412"/>
      <c r="S150" s="412"/>
      <c r="T150" s="426">
        <f t="shared" si="16"/>
        <v>3</v>
      </c>
      <c r="U150" s="82"/>
      <c r="V150" s="426">
        <f t="shared" si="19"/>
        <v>3</v>
      </c>
      <c r="W150" s="427" t="str">
        <f t="shared" si="20"/>
        <v>-</v>
      </c>
      <c r="Y150" s="399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1280</v>
      </c>
      <c r="L151" s="413">
        <v>7</v>
      </c>
      <c r="M151" s="65">
        <v>6</v>
      </c>
      <c r="N151" s="65"/>
      <c r="O151" s="414"/>
      <c r="P151" s="414"/>
      <c r="Q151" s="414"/>
      <c r="R151" s="414"/>
      <c r="S151" s="414"/>
      <c r="T151" s="428">
        <f t="shared" si="16"/>
        <v>7</v>
      </c>
      <c r="U151" s="84"/>
      <c r="V151" s="429">
        <f t="shared" si="19"/>
        <v>7</v>
      </c>
      <c r="W151" s="430" t="str">
        <f t="shared" si="20"/>
        <v>-</v>
      </c>
      <c r="Y151" s="399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1280</v>
      </c>
      <c r="L152" s="415">
        <v>4</v>
      </c>
      <c r="M152" s="67">
        <v>11</v>
      </c>
      <c r="N152" s="67"/>
      <c r="O152" s="416"/>
      <c r="P152" s="416"/>
      <c r="Q152" s="416"/>
      <c r="R152" s="416"/>
      <c r="S152" s="416"/>
      <c r="T152" s="431">
        <f t="shared" si="16"/>
        <v>4</v>
      </c>
      <c r="U152" s="68"/>
      <c r="V152" s="432">
        <f t="shared" si="19"/>
        <v>4</v>
      </c>
      <c r="W152" s="433" t="str">
        <f t="shared" si="20"/>
        <v>-</v>
      </c>
      <c r="Y152" s="399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1280</v>
      </c>
      <c r="L153" s="411">
        <v>8</v>
      </c>
      <c r="M153" s="62">
        <v>10</v>
      </c>
      <c r="N153" s="62"/>
      <c r="O153" s="412"/>
      <c r="P153" s="412"/>
      <c r="Q153" s="412"/>
      <c r="R153" s="412"/>
      <c r="S153" s="412"/>
      <c r="T153" s="426">
        <f t="shared" si="16"/>
        <v>8</v>
      </c>
      <c r="U153" s="82"/>
      <c r="V153" s="426">
        <f t="shared" si="19"/>
        <v>8</v>
      </c>
      <c r="W153" s="427" t="str">
        <f t="shared" si="20"/>
        <v>-</v>
      </c>
      <c r="Y153" s="399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1280</v>
      </c>
      <c r="L154" s="411">
        <v>3</v>
      </c>
      <c r="M154" s="62">
        <v>11</v>
      </c>
      <c r="N154" s="62"/>
      <c r="O154" s="412"/>
      <c r="P154" s="412"/>
      <c r="Q154" s="412"/>
      <c r="R154" s="412"/>
      <c r="S154" s="412"/>
      <c r="T154" s="426">
        <f t="shared" si="16"/>
        <v>3</v>
      </c>
      <c r="U154" s="82"/>
      <c r="V154" s="426">
        <f t="shared" si="19"/>
        <v>3</v>
      </c>
      <c r="W154" s="427" t="str">
        <f t="shared" si="20"/>
        <v>-</v>
      </c>
      <c r="Y154" s="399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1280</v>
      </c>
      <c r="L155" s="413">
        <v>3</v>
      </c>
      <c r="M155" s="65">
        <v>8</v>
      </c>
      <c r="N155" s="65"/>
      <c r="O155" s="414"/>
      <c r="P155" s="414">
        <v>1</v>
      </c>
      <c r="Q155" s="414">
        <v>1</v>
      </c>
      <c r="R155" s="414">
        <v>1</v>
      </c>
      <c r="S155" s="414">
        <v>0.12</v>
      </c>
      <c r="T155" s="428">
        <f t="shared" si="16"/>
        <v>3</v>
      </c>
      <c r="U155" s="84"/>
      <c r="V155" s="429">
        <f t="shared" si="19"/>
        <v>3</v>
      </c>
      <c r="W155" s="430">
        <f t="shared" si="20"/>
        <v>175</v>
      </c>
      <c r="Y155" s="399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1280</v>
      </c>
      <c r="L156" s="415">
        <v>4</v>
      </c>
      <c r="M156" s="67">
        <v>11</v>
      </c>
      <c r="N156" s="67"/>
      <c r="O156" s="416"/>
      <c r="P156" s="416"/>
      <c r="Q156" s="416"/>
      <c r="R156" s="416"/>
      <c r="S156" s="416"/>
      <c r="T156" s="431">
        <f t="shared" si="16"/>
        <v>4</v>
      </c>
      <c r="U156" s="68"/>
      <c r="V156" s="432">
        <f t="shared" si="19"/>
        <v>4</v>
      </c>
      <c r="W156" s="433" t="str">
        <f t="shared" si="20"/>
        <v>-</v>
      </c>
      <c r="Y156" s="399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1280</v>
      </c>
      <c r="L157" s="411">
        <v>3</v>
      </c>
      <c r="M157" s="62">
        <v>11</v>
      </c>
      <c r="N157" s="62"/>
      <c r="O157" s="412"/>
      <c r="P157" s="412">
        <v>1</v>
      </c>
      <c r="Q157" s="412">
        <v>1</v>
      </c>
      <c r="R157" s="412">
        <v>1</v>
      </c>
      <c r="S157" s="412">
        <v>0.12</v>
      </c>
      <c r="T157" s="426">
        <f t="shared" si="16"/>
        <v>3</v>
      </c>
      <c r="U157" s="82"/>
      <c r="V157" s="426">
        <f t="shared" si="19"/>
        <v>3</v>
      </c>
      <c r="W157" s="427">
        <f t="shared" si="20"/>
        <v>175</v>
      </c>
      <c r="Y157" s="399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1280</v>
      </c>
      <c r="L158" s="411">
        <v>5</v>
      </c>
      <c r="M158" s="62">
        <v>11</v>
      </c>
      <c r="N158" s="62"/>
      <c r="O158" s="412"/>
      <c r="P158" s="412"/>
      <c r="Q158" s="412"/>
      <c r="R158" s="412"/>
      <c r="S158" s="412"/>
      <c r="T158" s="426">
        <f t="shared" si="16"/>
        <v>5</v>
      </c>
      <c r="U158" s="82"/>
      <c r="V158" s="426">
        <f t="shared" si="19"/>
        <v>5</v>
      </c>
      <c r="W158" s="427" t="str">
        <f t="shared" si="20"/>
        <v>-</v>
      </c>
      <c r="Y158" s="399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1280</v>
      </c>
      <c r="L159" s="413">
        <v>6</v>
      </c>
      <c r="M159" s="65">
        <v>7</v>
      </c>
      <c r="N159" s="65"/>
      <c r="O159" s="414"/>
      <c r="P159" s="414"/>
      <c r="Q159" s="414"/>
      <c r="R159" s="414"/>
      <c r="S159" s="414"/>
      <c r="T159" s="428">
        <f t="shared" si="16"/>
        <v>6</v>
      </c>
      <c r="U159" s="84"/>
      <c r="V159" s="429">
        <f t="shared" si="19"/>
        <v>6</v>
      </c>
      <c r="W159" s="430" t="str">
        <f t="shared" si="20"/>
        <v>-</v>
      </c>
      <c r="Y159" s="399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1280</v>
      </c>
      <c r="L160" s="415">
        <v>4</v>
      </c>
      <c r="M160" s="67">
        <v>11</v>
      </c>
      <c r="N160" s="67"/>
      <c r="O160" s="416"/>
      <c r="P160" s="416"/>
      <c r="Q160" s="416"/>
      <c r="R160" s="416"/>
      <c r="S160" s="416"/>
      <c r="T160" s="431">
        <f t="shared" si="16"/>
        <v>4</v>
      </c>
      <c r="U160" s="68"/>
      <c r="V160" s="432">
        <f t="shared" si="19"/>
        <v>4</v>
      </c>
      <c r="W160" s="433" t="str">
        <f t="shared" si="20"/>
        <v>-</v>
      </c>
      <c r="Y160" s="399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1280</v>
      </c>
      <c r="L161" s="411">
        <v>3</v>
      </c>
      <c r="M161" s="62">
        <v>11</v>
      </c>
      <c r="N161" s="62"/>
      <c r="O161" s="412"/>
      <c r="P161" s="412"/>
      <c r="Q161" s="412"/>
      <c r="R161" s="412"/>
      <c r="S161" s="412"/>
      <c r="T161" s="426">
        <f t="shared" si="16"/>
        <v>3</v>
      </c>
      <c r="U161" s="82"/>
      <c r="V161" s="426">
        <f t="shared" si="19"/>
        <v>3</v>
      </c>
      <c r="W161" s="427" t="str">
        <f t="shared" si="20"/>
        <v>-</v>
      </c>
      <c r="Y161" s="399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1280</v>
      </c>
      <c r="L162" s="411">
        <v>4</v>
      </c>
      <c r="M162" s="62">
        <v>8</v>
      </c>
      <c r="N162" s="62"/>
      <c r="O162" s="412"/>
      <c r="P162" s="412"/>
      <c r="Q162" s="412"/>
      <c r="R162" s="412"/>
      <c r="S162" s="412"/>
      <c r="T162" s="426">
        <f t="shared" si="16"/>
        <v>4</v>
      </c>
      <c r="U162" s="82"/>
      <c r="V162" s="426">
        <f t="shared" si="19"/>
        <v>4</v>
      </c>
      <c r="W162" s="427" t="str">
        <f t="shared" si="20"/>
        <v>-</v>
      </c>
      <c r="Y162" s="399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1280</v>
      </c>
      <c r="L163" s="413">
        <v>5</v>
      </c>
      <c r="M163" s="65">
        <v>6</v>
      </c>
      <c r="N163" s="65"/>
      <c r="O163" s="414"/>
      <c r="P163" s="414"/>
      <c r="Q163" s="414"/>
      <c r="R163" s="414"/>
      <c r="S163" s="414"/>
      <c r="T163" s="428">
        <f t="shared" si="16"/>
        <v>5</v>
      </c>
      <c r="U163" s="84"/>
      <c r="V163" s="429">
        <f t="shared" si="19"/>
        <v>5</v>
      </c>
      <c r="W163" s="430" t="str">
        <f t="shared" si="20"/>
        <v>-</v>
      </c>
      <c r="Y163" s="399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1280</v>
      </c>
      <c r="L164" s="415">
        <v>4</v>
      </c>
      <c r="M164" s="67">
        <v>11</v>
      </c>
      <c r="N164" s="67"/>
      <c r="O164" s="416"/>
      <c r="P164" s="416"/>
      <c r="Q164" s="416"/>
      <c r="R164" s="416">
        <v>1</v>
      </c>
      <c r="S164" s="416">
        <v>0.02</v>
      </c>
      <c r="T164" s="431">
        <f t="shared" si="16"/>
        <v>4</v>
      </c>
      <c r="U164" s="68"/>
      <c r="V164" s="432">
        <f t="shared" si="19"/>
        <v>4</v>
      </c>
      <c r="W164" s="433">
        <f t="shared" si="20"/>
        <v>1400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1280</v>
      </c>
      <c r="L165" s="411">
        <v>2</v>
      </c>
      <c r="M165" s="62">
        <v>15</v>
      </c>
      <c r="N165" s="62"/>
      <c r="O165" s="412"/>
      <c r="P165" s="412"/>
      <c r="Q165" s="412"/>
      <c r="R165" s="412"/>
      <c r="S165" s="412"/>
      <c r="T165" s="426">
        <f t="shared" si="16"/>
        <v>2</v>
      </c>
      <c r="U165" s="82"/>
      <c r="V165" s="426">
        <f t="shared" si="19"/>
        <v>2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1280</v>
      </c>
      <c r="L166" s="411">
        <v>2</v>
      </c>
      <c r="M166" s="62">
        <v>3</v>
      </c>
      <c r="N166" s="62"/>
      <c r="O166" s="412"/>
      <c r="P166" s="412">
        <v>1</v>
      </c>
      <c r="Q166" s="412">
        <v>1</v>
      </c>
      <c r="R166" s="412">
        <v>1</v>
      </c>
      <c r="S166" s="412">
        <v>0.12</v>
      </c>
      <c r="T166" s="426">
        <f t="shared" si="16"/>
        <v>2</v>
      </c>
      <c r="U166" s="82"/>
      <c r="V166" s="426">
        <f t="shared" si="19"/>
        <v>2</v>
      </c>
      <c r="W166" s="427">
        <f t="shared" si="20"/>
        <v>116.666666666667</v>
      </c>
      <c r="Y166" s="399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1280</v>
      </c>
      <c r="L167" s="413">
        <v>3</v>
      </c>
      <c r="M167" s="65">
        <v>20</v>
      </c>
      <c r="N167" s="65"/>
      <c r="O167" s="414"/>
      <c r="P167" s="414"/>
      <c r="Q167" s="414"/>
      <c r="R167" s="414"/>
      <c r="S167" s="414"/>
      <c r="T167" s="428">
        <f t="shared" si="16"/>
        <v>3</v>
      </c>
      <c r="U167" s="84"/>
      <c r="V167" s="429">
        <f t="shared" si="19"/>
        <v>3</v>
      </c>
      <c r="W167" s="430" t="str">
        <f t="shared" si="20"/>
        <v>-</v>
      </c>
      <c r="Y167" s="399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1580</v>
      </c>
      <c r="L168" s="415">
        <v>3</v>
      </c>
      <c r="M168" s="67">
        <v>9</v>
      </c>
      <c r="N168" s="67"/>
      <c r="O168" s="416"/>
      <c r="P168" s="416"/>
      <c r="Q168" s="416"/>
      <c r="R168" s="416"/>
      <c r="S168" s="416"/>
      <c r="T168" s="431">
        <f t="shared" si="16"/>
        <v>3</v>
      </c>
      <c r="U168" s="68"/>
      <c r="V168" s="432">
        <f t="shared" si="19"/>
        <v>3</v>
      </c>
      <c r="W168" s="433" t="str">
        <f t="shared" si="20"/>
        <v>-</v>
      </c>
      <c r="Y168" s="399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1580</v>
      </c>
      <c r="L169" s="411">
        <v>2</v>
      </c>
      <c r="M169" s="62">
        <v>9</v>
      </c>
      <c r="N169" s="62"/>
      <c r="O169" s="412"/>
      <c r="P169" s="412"/>
      <c r="Q169" s="412"/>
      <c r="R169" s="412">
        <v>1</v>
      </c>
      <c r="S169" s="412">
        <v>0.02</v>
      </c>
      <c r="T169" s="426">
        <f t="shared" si="16"/>
        <v>2</v>
      </c>
      <c r="U169" s="82"/>
      <c r="V169" s="426">
        <f t="shared" si="19"/>
        <v>2</v>
      </c>
      <c r="W169" s="427">
        <f t="shared" si="20"/>
        <v>700</v>
      </c>
      <c r="Y169" s="399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1580</v>
      </c>
      <c r="L170" s="413">
        <v>3</v>
      </c>
      <c r="M170" s="65">
        <v>11</v>
      </c>
      <c r="N170" s="65"/>
      <c r="O170" s="414"/>
      <c r="P170" s="414"/>
      <c r="Q170" s="414"/>
      <c r="R170" s="414"/>
      <c r="S170" s="414"/>
      <c r="T170" s="428">
        <f t="shared" si="16"/>
        <v>3</v>
      </c>
      <c r="U170" s="84"/>
      <c r="V170" s="429">
        <f t="shared" si="19"/>
        <v>3</v>
      </c>
      <c r="W170" s="430" t="str">
        <f t="shared" si="20"/>
        <v>-</v>
      </c>
      <c r="Y170" s="399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1399</v>
      </c>
      <c r="L171" s="415">
        <v>5</v>
      </c>
      <c r="M171" s="67">
        <v>8</v>
      </c>
      <c r="N171" s="67"/>
      <c r="O171" s="416"/>
      <c r="P171" s="416"/>
      <c r="Q171" s="416"/>
      <c r="R171" s="416">
        <v>2</v>
      </c>
      <c r="S171" s="416">
        <v>0.03</v>
      </c>
      <c r="T171" s="431">
        <f t="shared" si="16"/>
        <v>5</v>
      </c>
      <c r="U171" s="68"/>
      <c r="V171" s="432">
        <f t="shared" si="19"/>
        <v>5</v>
      </c>
      <c r="W171" s="433">
        <f t="shared" si="20"/>
        <v>1166.66666666667</v>
      </c>
      <c r="Y171" s="399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1580</v>
      </c>
      <c r="L172" s="411">
        <v>2</v>
      </c>
      <c r="M172" s="62">
        <v>5</v>
      </c>
      <c r="N172" s="62"/>
      <c r="O172" s="412"/>
      <c r="P172" s="412"/>
      <c r="Q172" s="412"/>
      <c r="R172" s="412">
        <v>1</v>
      </c>
      <c r="S172" s="412">
        <v>0.02</v>
      </c>
      <c r="T172" s="426">
        <f t="shared" si="16"/>
        <v>2</v>
      </c>
      <c r="U172" s="82"/>
      <c r="V172" s="426">
        <f t="shared" si="19"/>
        <v>2</v>
      </c>
      <c r="W172" s="427">
        <f t="shared" si="20"/>
        <v>700</v>
      </c>
      <c r="Y172" s="399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1580</v>
      </c>
      <c r="L173" s="413">
        <v>3</v>
      </c>
      <c r="M173" s="65">
        <v>11</v>
      </c>
      <c r="N173" s="65"/>
      <c r="O173" s="414"/>
      <c r="P173" s="414"/>
      <c r="Q173" s="414"/>
      <c r="R173" s="414"/>
      <c r="S173" s="414"/>
      <c r="T173" s="428">
        <f t="shared" si="16"/>
        <v>3</v>
      </c>
      <c r="U173" s="84"/>
      <c r="V173" s="429">
        <f t="shared" si="19"/>
        <v>3</v>
      </c>
      <c r="W173" s="430" t="str">
        <f t="shared" si="20"/>
        <v>-</v>
      </c>
      <c r="Y173" s="399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1580</v>
      </c>
      <c r="L174" s="415">
        <v>4</v>
      </c>
      <c r="M174" s="67">
        <v>2</v>
      </c>
      <c r="N174" s="67"/>
      <c r="O174" s="416"/>
      <c r="P174" s="416"/>
      <c r="Q174" s="416"/>
      <c r="R174" s="416"/>
      <c r="S174" s="416"/>
      <c r="T174" s="431">
        <f t="shared" si="16"/>
        <v>4</v>
      </c>
      <c r="U174" s="68"/>
      <c r="V174" s="432">
        <f t="shared" si="19"/>
        <v>4</v>
      </c>
      <c r="W174" s="433" t="str">
        <f t="shared" si="20"/>
        <v>-</v>
      </c>
      <c r="Y174" s="399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1580</v>
      </c>
      <c r="L175" s="411">
        <v>2</v>
      </c>
      <c r="M175" s="62">
        <v>5</v>
      </c>
      <c r="N175" s="62"/>
      <c r="O175" s="412">
        <v>1</v>
      </c>
      <c r="P175" s="412">
        <v>1</v>
      </c>
      <c r="Q175" s="412">
        <v>1</v>
      </c>
      <c r="R175" s="412">
        <v>1</v>
      </c>
      <c r="S175" s="412">
        <v>0.62</v>
      </c>
      <c r="T175" s="426">
        <f t="shared" si="16"/>
        <v>2</v>
      </c>
      <c r="U175" s="82"/>
      <c r="V175" s="426">
        <f t="shared" si="19"/>
        <v>2</v>
      </c>
      <c r="W175" s="427">
        <f t="shared" si="20"/>
        <v>22.5806451612903</v>
      </c>
      <c r="Y175" s="399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1580</v>
      </c>
      <c r="L176" s="413">
        <v>2</v>
      </c>
      <c r="M176" s="65">
        <v>9</v>
      </c>
      <c r="N176" s="65"/>
      <c r="O176" s="414"/>
      <c r="P176" s="414"/>
      <c r="Q176" s="414">
        <v>1</v>
      </c>
      <c r="R176" s="414">
        <v>2</v>
      </c>
      <c r="S176" s="414">
        <v>0.07</v>
      </c>
      <c r="T176" s="428">
        <f t="shared" si="16"/>
        <v>2</v>
      </c>
      <c r="U176" s="84"/>
      <c r="V176" s="429">
        <f t="shared" si="19"/>
        <v>2</v>
      </c>
      <c r="W176" s="430">
        <f t="shared" si="20"/>
        <v>200</v>
      </c>
      <c r="Y176" s="399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1399</v>
      </c>
      <c r="L177" s="415">
        <v>6</v>
      </c>
      <c r="M177" s="67">
        <v>6</v>
      </c>
      <c r="N177" s="67"/>
      <c r="O177" s="416"/>
      <c r="P177" s="416"/>
      <c r="Q177" s="416"/>
      <c r="R177" s="416"/>
      <c r="S177" s="416"/>
      <c r="T177" s="431">
        <f t="shared" si="16"/>
        <v>6</v>
      </c>
      <c r="U177" s="68"/>
      <c r="V177" s="432">
        <f t="shared" si="19"/>
        <v>6</v>
      </c>
      <c r="W177" s="433" t="str">
        <f t="shared" si="20"/>
        <v>-</v>
      </c>
      <c r="Y177" s="399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1580</v>
      </c>
      <c r="L178" s="411">
        <v>2</v>
      </c>
      <c r="M178" s="62">
        <v>10</v>
      </c>
      <c r="N178" s="62"/>
      <c r="O178" s="412"/>
      <c r="P178" s="412"/>
      <c r="Q178" s="412">
        <v>2</v>
      </c>
      <c r="R178" s="412">
        <v>2</v>
      </c>
      <c r="S178" s="412">
        <v>0.1</v>
      </c>
      <c r="T178" s="426">
        <f t="shared" si="16"/>
        <v>2</v>
      </c>
      <c r="U178" s="82"/>
      <c r="V178" s="426">
        <f t="shared" si="19"/>
        <v>2</v>
      </c>
      <c r="W178" s="427">
        <f t="shared" si="20"/>
        <v>140</v>
      </c>
      <c r="Y178" s="399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1580</v>
      </c>
      <c r="L179" s="413">
        <v>2</v>
      </c>
      <c r="M179" s="65">
        <v>11</v>
      </c>
      <c r="N179" s="65"/>
      <c r="O179" s="414"/>
      <c r="P179" s="414"/>
      <c r="Q179" s="414"/>
      <c r="R179" s="414"/>
      <c r="S179" s="414"/>
      <c r="T179" s="428">
        <f t="shared" si="16"/>
        <v>2</v>
      </c>
      <c r="U179" s="84"/>
      <c r="V179" s="429">
        <f t="shared" si="19"/>
        <v>2</v>
      </c>
      <c r="W179" s="430" t="str">
        <f t="shared" si="20"/>
        <v>-</v>
      </c>
      <c r="Y179" s="399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1580</v>
      </c>
      <c r="L180" s="415">
        <v>3</v>
      </c>
      <c r="M180" s="67">
        <v>11</v>
      </c>
      <c r="N180" s="67"/>
      <c r="O180" s="416"/>
      <c r="P180" s="416"/>
      <c r="Q180" s="416"/>
      <c r="R180" s="416"/>
      <c r="S180" s="416"/>
      <c r="T180" s="431">
        <f t="shared" si="16"/>
        <v>3</v>
      </c>
      <c r="U180" s="68"/>
      <c r="V180" s="432">
        <f t="shared" si="19"/>
        <v>3</v>
      </c>
      <c r="W180" s="433" t="str">
        <f t="shared" si="20"/>
        <v>-</v>
      </c>
      <c r="Y180" s="399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1580</v>
      </c>
      <c r="L181" s="411">
        <v>3</v>
      </c>
      <c r="M181" s="62">
        <v>11</v>
      </c>
      <c r="N181" s="62"/>
      <c r="O181" s="412"/>
      <c r="P181" s="412"/>
      <c r="Q181" s="412"/>
      <c r="R181" s="412"/>
      <c r="S181" s="412"/>
      <c r="T181" s="426">
        <f t="shared" ref="T181:T192" si="21">IF($A$1="补货",L181+M181+N181,L181)</f>
        <v>3</v>
      </c>
      <c r="U181" s="82"/>
      <c r="V181" s="426">
        <f t="shared" si="19"/>
        <v>3</v>
      </c>
      <c r="W181" s="427" t="str">
        <f t="shared" si="20"/>
        <v>-</v>
      </c>
      <c r="Y181" s="399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1580</v>
      </c>
      <c r="L182" s="413">
        <v>3</v>
      </c>
      <c r="M182" s="65">
        <v>8</v>
      </c>
      <c r="N182" s="65"/>
      <c r="O182" s="414"/>
      <c r="P182" s="414"/>
      <c r="Q182" s="414">
        <v>1</v>
      </c>
      <c r="R182" s="414">
        <v>1</v>
      </c>
      <c r="S182" s="414">
        <v>0.05</v>
      </c>
      <c r="T182" s="428">
        <f t="shared" si="21"/>
        <v>3</v>
      </c>
      <c r="U182" s="84"/>
      <c r="V182" s="429">
        <f t="shared" si="19"/>
        <v>3</v>
      </c>
      <c r="W182" s="430">
        <f t="shared" si="20"/>
        <v>420</v>
      </c>
      <c r="Y182" s="399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7" t="s">
        <v>734</v>
      </c>
      <c r="J183" s="275" t="s">
        <v>735</v>
      </c>
      <c r="K183" s="275">
        <v>1980</v>
      </c>
      <c r="L183" s="468"/>
      <c r="M183" s="275"/>
      <c r="N183" s="275"/>
      <c r="O183" s="469"/>
      <c r="P183" s="469"/>
      <c r="Q183" s="469"/>
      <c r="R183" s="469"/>
      <c r="S183" s="470"/>
      <c r="T183" s="471">
        <f t="shared" si="21"/>
        <v>0</v>
      </c>
      <c r="U183" s="471"/>
      <c r="V183" s="275">
        <f t="shared" si="19"/>
        <v>0</v>
      </c>
      <c r="W183" s="472" t="str">
        <f t="shared" si="20"/>
        <v>-</v>
      </c>
      <c r="Y183" s="399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7" t="s">
        <v>734</v>
      </c>
      <c r="J184" s="275" t="s">
        <v>737</v>
      </c>
      <c r="K184" s="275">
        <v>1980</v>
      </c>
      <c r="L184" s="468"/>
      <c r="M184" s="275"/>
      <c r="N184" s="275"/>
      <c r="O184" s="469"/>
      <c r="P184" s="469"/>
      <c r="Q184" s="469"/>
      <c r="R184" s="469"/>
      <c r="S184" s="470"/>
      <c r="T184" s="471">
        <f t="shared" si="21"/>
        <v>0</v>
      </c>
      <c r="U184" s="471"/>
      <c r="V184" s="275">
        <f t="shared" si="19"/>
        <v>0</v>
      </c>
      <c r="W184" s="472" t="str">
        <f t="shared" si="20"/>
        <v>-</v>
      </c>
      <c r="Y184" s="399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7" t="s">
        <v>734</v>
      </c>
      <c r="J185" s="275" t="s">
        <v>740</v>
      </c>
      <c r="K185" s="275">
        <v>1780</v>
      </c>
      <c r="L185" s="468"/>
      <c r="M185" s="275"/>
      <c r="N185" s="275"/>
      <c r="O185" s="469"/>
      <c r="P185" s="469"/>
      <c r="Q185" s="469"/>
      <c r="R185" s="469"/>
      <c r="S185" s="470"/>
      <c r="T185" s="471">
        <f t="shared" si="21"/>
        <v>0</v>
      </c>
      <c r="U185" s="471"/>
      <c r="V185" s="275">
        <f t="shared" si="19"/>
        <v>0</v>
      </c>
      <c r="W185" s="472" t="str">
        <f t="shared" si="20"/>
        <v>-</v>
      </c>
      <c r="Y185" s="399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5">
        <v>5</v>
      </c>
      <c r="M186" s="67">
        <v>25</v>
      </c>
      <c r="N186" s="67"/>
      <c r="O186" s="416"/>
      <c r="P186" s="416"/>
      <c r="Q186" s="416">
        <v>1</v>
      </c>
      <c r="R186" s="416">
        <v>5</v>
      </c>
      <c r="S186" s="416">
        <v>0.11</v>
      </c>
      <c r="T186" s="431">
        <f t="shared" si="21"/>
        <v>5</v>
      </c>
      <c r="U186" s="68"/>
      <c r="V186" s="432">
        <f t="shared" si="19"/>
        <v>5</v>
      </c>
      <c r="W186" s="433">
        <f t="shared" si="20"/>
        <v>318.181818181818</v>
      </c>
      <c r="Y186" s="399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1">
        <v>8</v>
      </c>
      <c r="M187" s="62">
        <v>15</v>
      </c>
      <c r="N187" s="62"/>
      <c r="O187" s="412"/>
      <c r="P187" s="412"/>
      <c r="Q187" s="412"/>
      <c r="R187" s="412">
        <v>4</v>
      </c>
      <c r="S187" s="412">
        <v>0.06</v>
      </c>
      <c r="T187" s="426">
        <f t="shared" si="21"/>
        <v>8</v>
      </c>
      <c r="U187" s="82"/>
      <c r="V187" s="426">
        <f t="shared" si="19"/>
        <v>8</v>
      </c>
      <c r="W187" s="427">
        <f t="shared" si="20"/>
        <v>933.333333333333</v>
      </c>
      <c r="Y187" s="399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1">
        <v>8</v>
      </c>
      <c r="M188" s="62">
        <v>10</v>
      </c>
      <c r="N188" s="62"/>
      <c r="O188" s="412"/>
      <c r="P188" s="412"/>
      <c r="Q188" s="412">
        <v>3</v>
      </c>
      <c r="R188" s="412">
        <v>3</v>
      </c>
      <c r="S188" s="412">
        <v>0.15</v>
      </c>
      <c r="T188" s="426">
        <f t="shared" si="21"/>
        <v>8</v>
      </c>
      <c r="U188" s="82"/>
      <c r="V188" s="426">
        <f t="shared" si="19"/>
        <v>8</v>
      </c>
      <c r="W188" s="427">
        <f t="shared" si="20"/>
        <v>373.333333333333</v>
      </c>
      <c r="Y188" s="399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3">
        <v>5</v>
      </c>
      <c r="M189" s="65">
        <v>28</v>
      </c>
      <c r="N189" s="65"/>
      <c r="O189" s="414"/>
      <c r="P189" s="414"/>
      <c r="Q189" s="414">
        <v>5</v>
      </c>
      <c r="R189" s="414">
        <v>7</v>
      </c>
      <c r="S189" s="414">
        <v>0.28</v>
      </c>
      <c r="T189" s="428">
        <f t="shared" si="21"/>
        <v>5</v>
      </c>
      <c r="U189" s="84"/>
      <c r="V189" s="429">
        <f t="shared" si="19"/>
        <v>5</v>
      </c>
      <c r="W189" s="430">
        <f t="shared" si="20"/>
        <v>125</v>
      </c>
      <c r="Y189" s="399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8">
        <v>5</v>
      </c>
      <c r="M190" s="275">
        <v>18</v>
      </c>
      <c r="N190" s="275"/>
      <c r="O190" s="469"/>
      <c r="P190" s="469"/>
      <c r="Q190" s="469">
        <v>1</v>
      </c>
      <c r="R190" s="469">
        <v>1</v>
      </c>
      <c r="S190" s="470">
        <v>0.05</v>
      </c>
      <c r="T190" s="471">
        <f t="shared" si="21"/>
        <v>5</v>
      </c>
      <c r="U190" s="471"/>
      <c r="V190" s="473">
        <f t="shared" si="19"/>
        <v>5</v>
      </c>
      <c r="W190" s="472">
        <f t="shared" si="20"/>
        <v>700</v>
      </c>
      <c r="Y190" s="399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8">
        <v>5</v>
      </c>
      <c r="M191" s="275">
        <v>6</v>
      </c>
      <c r="N191" s="275"/>
      <c r="O191" s="469"/>
      <c r="P191" s="469"/>
      <c r="Q191" s="469"/>
      <c r="R191" s="469"/>
      <c r="S191" s="470"/>
      <c r="T191" s="471">
        <f t="shared" si="21"/>
        <v>5</v>
      </c>
      <c r="U191" s="471"/>
      <c r="V191" s="473">
        <f t="shared" si="19"/>
        <v>5</v>
      </c>
      <c r="W191" s="472" t="str">
        <f t="shared" si="20"/>
        <v>-</v>
      </c>
      <c r="Y191" s="399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8">
        <v>4</v>
      </c>
      <c r="M192" s="275">
        <v>5</v>
      </c>
      <c r="N192" s="275"/>
      <c r="O192" s="469"/>
      <c r="P192" s="469"/>
      <c r="Q192" s="469"/>
      <c r="R192" s="469"/>
      <c r="S192" s="470"/>
      <c r="T192" s="471">
        <f t="shared" si="21"/>
        <v>4</v>
      </c>
      <c r="U192" s="471"/>
      <c r="V192" s="473">
        <f t="shared" si="19"/>
        <v>4</v>
      </c>
      <c r="W192" s="472" t="str">
        <f t="shared" si="20"/>
        <v>-</v>
      </c>
      <c r="Y192" s="399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40" zoomScaleNormal="40" workbookViewId="0">
      <selection activeCell="A1" sqref="A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5</v>
      </c>
      <c r="M18" s="104">
        <f t="shared" si="0"/>
        <v>53.5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5</v>
      </c>
      <c r="M85" s="118">
        <f t="shared" si="5"/>
        <v>61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10</v>
      </c>
      <c r="M193" s="283">
        <f>SUM(M4:M192)</f>
        <v>114.5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289"/>
      <c r="K200" s="288"/>
      <c r="L200" s="288">
        <v>100</v>
      </c>
      <c r="M200" s="288">
        <v>120</v>
      </c>
      <c r="R200" s="288">
        <v>2800</v>
      </c>
      <c r="S200" s="398">
        <v>44365</v>
      </c>
    </row>
    <row r="201" spans="10:19">
      <c r="J201" s="289"/>
      <c r="K201" s="288"/>
      <c r="L201" s="288">
        <v>20</v>
      </c>
      <c r="M201" s="288">
        <v>100</v>
      </c>
      <c r="R201" s="288">
        <v>1000</v>
      </c>
      <c r="S201" s="398">
        <v>44483</v>
      </c>
    </row>
    <row r="202" spans="10:19">
      <c r="J202" s="287"/>
      <c r="K202" s="288"/>
      <c r="L202" s="288"/>
      <c r="M202" s="288"/>
      <c r="R202" s="288">
        <v>1000</v>
      </c>
      <c r="S202" s="398">
        <v>44508</v>
      </c>
    </row>
    <row r="203" spans="10:19">
      <c r="J203" s="287"/>
      <c r="K203" s="288"/>
      <c r="L203" s="288"/>
      <c r="M203" s="288"/>
      <c r="R203" s="288">
        <v>1000</v>
      </c>
      <c r="S203" s="398">
        <v>44533</v>
      </c>
    </row>
    <row r="204" spans="10:19">
      <c r="J204" s="287"/>
      <c r="K204" s="288"/>
      <c r="L204" s="288"/>
      <c r="M204" s="288"/>
      <c r="R204" s="288">
        <v>1000</v>
      </c>
      <c r="S204" s="398">
        <v>44566</v>
      </c>
    </row>
    <row r="205" spans="10:18">
      <c r="J205" s="287"/>
      <c r="K205" s="288"/>
      <c r="L205" s="288"/>
      <c r="M205" s="288"/>
      <c r="R205" s="288"/>
    </row>
    <row r="206" spans="10:18">
      <c r="J206" s="287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80</v>
      </c>
      <c r="L207" s="288">
        <f>L199-SUM(L200:L206)</f>
        <v>80</v>
      </c>
      <c r="M207" s="288">
        <f>M199-SUM(M200:M206)</f>
        <v>100</v>
      </c>
      <c r="R207" s="288">
        <f>R199-SUM(R200:R206)</f>
        <v>1000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5040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>
        <v>1</v>
      </c>
      <c r="P5" s="33">
        <v>2</v>
      </c>
      <c r="Q5" s="43">
        <v>0.07</v>
      </c>
      <c r="R5" s="44">
        <f t="shared" si="0"/>
        <v>31</v>
      </c>
      <c r="S5" s="45"/>
      <c r="T5" s="45">
        <f t="shared" si="1"/>
        <v>31</v>
      </c>
      <c r="U5" s="33">
        <f t="shared" si="2"/>
        <v>3100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13</v>
      </c>
      <c r="K7" s="33">
        <v>13</v>
      </c>
      <c r="L7" s="33"/>
      <c r="M7" s="33"/>
      <c r="N7" s="33"/>
      <c r="O7" s="33">
        <v>3</v>
      </c>
      <c r="P7" s="33">
        <v>4</v>
      </c>
      <c r="Q7" s="43">
        <v>0.17</v>
      </c>
      <c r="R7" s="44">
        <f t="shared" si="0"/>
        <v>26</v>
      </c>
      <c r="S7" s="45"/>
      <c r="T7" s="45">
        <f t="shared" si="1"/>
        <v>26</v>
      </c>
      <c r="U7" s="33">
        <f t="shared" si="2"/>
        <v>1070.58823529412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>
        <v>1</v>
      </c>
      <c r="Q9" s="43">
        <v>0.02</v>
      </c>
      <c r="R9" s="44">
        <f t="shared" si="0"/>
        <v>1</v>
      </c>
      <c r="S9" s="45"/>
      <c r="T9" s="45">
        <f t="shared" si="1"/>
        <v>1</v>
      </c>
      <c r="U9" s="33">
        <f t="shared" si="2"/>
        <v>350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368</v>
      </c>
      <c r="I11" s="318"/>
      <c r="J11" s="319">
        <v>17</v>
      </c>
      <c r="K11" s="320"/>
      <c r="L11" s="320"/>
      <c r="M11" s="320">
        <v>1</v>
      </c>
      <c r="N11" s="320">
        <v>4</v>
      </c>
      <c r="O11" s="320">
        <v>5</v>
      </c>
      <c r="P11" s="320">
        <v>7</v>
      </c>
      <c r="Q11" s="330">
        <v>0.71</v>
      </c>
      <c r="R11" s="331">
        <f t="shared" si="0"/>
        <v>17</v>
      </c>
      <c r="S11" s="332"/>
      <c r="T11" s="332">
        <f t="shared" si="1"/>
        <v>17</v>
      </c>
      <c r="U11" s="320">
        <f t="shared" si="2"/>
        <v>167.605633802817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368</v>
      </c>
      <c r="I12" s="31"/>
      <c r="J12" s="32"/>
      <c r="K12" s="33"/>
      <c r="L12" s="33"/>
      <c r="M12" s="33"/>
      <c r="N12" s="33"/>
      <c r="O12" s="33">
        <v>9</v>
      </c>
      <c r="P12" s="33">
        <v>18</v>
      </c>
      <c r="Q12" s="43">
        <v>0.6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368</v>
      </c>
      <c r="I13" s="31"/>
      <c r="J13" s="32">
        <v>30</v>
      </c>
      <c r="K13" s="33"/>
      <c r="L13" s="33"/>
      <c r="M13" s="33"/>
      <c r="N13" s="33"/>
      <c r="O13" s="33"/>
      <c r="P13" s="33">
        <v>1</v>
      </c>
      <c r="Q13" s="43">
        <v>0.02</v>
      </c>
      <c r="R13" s="44">
        <f t="shared" si="0"/>
        <v>30</v>
      </c>
      <c r="S13" s="45"/>
      <c r="T13" s="45">
        <f t="shared" si="1"/>
        <v>30</v>
      </c>
      <c r="U13" s="33">
        <f t="shared" si="2"/>
        <v>10500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398</v>
      </c>
      <c r="I14" s="31"/>
      <c r="J14" s="32">
        <v>43</v>
      </c>
      <c r="K14" s="33"/>
      <c r="L14" s="33"/>
      <c r="M14" s="33">
        <v>1</v>
      </c>
      <c r="N14" s="33">
        <v>2</v>
      </c>
      <c r="O14" s="33">
        <v>2</v>
      </c>
      <c r="P14" s="33">
        <v>2</v>
      </c>
      <c r="Q14" s="43">
        <v>0.39</v>
      </c>
      <c r="R14" s="44">
        <f t="shared" si="0"/>
        <v>43</v>
      </c>
      <c r="S14" s="45"/>
      <c r="T14" s="45">
        <f t="shared" si="1"/>
        <v>43</v>
      </c>
      <c r="U14" s="33">
        <f t="shared" si="2"/>
        <v>771.794871794872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398</v>
      </c>
      <c r="I15" s="37"/>
      <c r="J15" s="38">
        <v>19</v>
      </c>
      <c r="K15" s="39"/>
      <c r="L15" s="39"/>
      <c r="M15" s="39"/>
      <c r="N15" s="39"/>
      <c r="O15" s="39">
        <v>1</v>
      </c>
      <c r="P15" s="39">
        <v>1</v>
      </c>
      <c r="Q15" s="48">
        <v>0.05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2660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29</v>
      </c>
      <c r="K16" s="323"/>
      <c r="L16" s="323"/>
      <c r="M16" s="323"/>
      <c r="N16" s="323"/>
      <c r="O16" s="323">
        <v>1</v>
      </c>
      <c r="P16" s="323">
        <v>1</v>
      </c>
      <c r="Q16" s="335">
        <v>0.05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4060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19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19</v>
      </c>
      <c r="S17" s="45"/>
      <c r="T17" s="45">
        <f t="shared" si="1"/>
        <v>19</v>
      </c>
      <c r="U17" s="33">
        <f t="shared" si="2"/>
        <v>2660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16</v>
      </c>
      <c r="K18" s="33"/>
      <c r="L18" s="33"/>
      <c r="M18" s="33"/>
      <c r="N18" s="33">
        <v>2</v>
      </c>
      <c r="O18" s="33">
        <v>4</v>
      </c>
      <c r="P18" s="33">
        <v>4</v>
      </c>
      <c r="Q18" s="43">
        <v>0.34</v>
      </c>
      <c r="R18" s="44">
        <f t="shared" si="0"/>
        <v>16</v>
      </c>
      <c r="S18" s="45"/>
      <c r="T18" s="45">
        <f t="shared" si="1"/>
        <v>16</v>
      </c>
      <c r="U18" s="33">
        <f t="shared" si="2"/>
        <v>329.411764705882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>
        <v>4</v>
      </c>
      <c r="P19" s="33">
        <v>7</v>
      </c>
      <c r="Q19" s="43">
        <v>0.25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38</v>
      </c>
      <c r="K20" s="33"/>
      <c r="L20" s="33"/>
      <c r="M20" s="33"/>
      <c r="N20" s="33"/>
      <c r="O20" s="33">
        <v>2</v>
      </c>
      <c r="P20" s="33">
        <v>2</v>
      </c>
      <c r="Q20" s="43">
        <v>0.1</v>
      </c>
      <c r="R20" s="44">
        <f t="shared" si="0"/>
        <v>38</v>
      </c>
      <c r="S20" s="45"/>
      <c r="T20" s="45">
        <f t="shared" si="1"/>
        <v>38</v>
      </c>
      <c r="U20" s="33">
        <f t="shared" si="2"/>
        <v>2660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27</v>
      </c>
      <c r="K21" s="33"/>
      <c r="L21" s="33"/>
      <c r="M21" s="33">
        <v>1</v>
      </c>
      <c r="N21" s="33">
        <v>1</v>
      </c>
      <c r="O21" s="33">
        <v>2</v>
      </c>
      <c r="P21" s="33">
        <v>3</v>
      </c>
      <c r="Q21" s="43">
        <v>0.34</v>
      </c>
      <c r="R21" s="44">
        <f t="shared" si="0"/>
        <v>27</v>
      </c>
      <c r="S21" s="45"/>
      <c r="T21" s="45">
        <f t="shared" si="1"/>
        <v>27</v>
      </c>
      <c r="U21" s="33">
        <f t="shared" si="2"/>
        <v>555.882352941176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28</v>
      </c>
      <c r="K22" s="36"/>
      <c r="L22" s="36"/>
      <c r="M22" s="36"/>
      <c r="N22" s="36"/>
      <c r="O22" s="36">
        <v>2</v>
      </c>
      <c r="P22" s="36">
        <v>3</v>
      </c>
      <c r="Q22" s="327">
        <v>0.12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1633.33333333333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>
        <v>2</v>
      </c>
      <c r="Q26" s="43">
        <v>0.03</v>
      </c>
      <c r="R26" s="44">
        <f t="shared" si="0"/>
        <v>13</v>
      </c>
      <c r="S26" s="45"/>
      <c r="T26" s="45">
        <f t="shared" si="3"/>
        <v>13</v>
      </c>
      <c r="U26" s="33">
        <f t="shared" si="4"/>
        <v>3033.33333333333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4</v>
      </c>
      <c r="K27" s="33"/>
      <c r="L27" s="33"/>
      <c r="M27" s="33">
        <v>1</v>
      </c>
      <c r="N27" s="33">
        <v>1</v>
      </c>
      <c r="O27" s="33">
        <v>2</v>
      </c>
      <c r="P27" s="33">
        <v>2</v>
      </c>
      <c r="Q27" s="43">
        <v>0.32</v>
      </c>
      <c r="R27" s="44">
        <f t="shared" si="0"/>
        <v>4</v>
      </c>
      <c r="S27" s="45"/>
      <c r="T27" s="45">
        <f t="shared" si="3"/>
        <v>4</v>
      </c>
      <c r="U27" s="33">
        <f t="shared" si="4"/>
        <v>87.5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>
        <v>1</v>
      </c>
      <c r="Q29" s="43">
        <v>0.02</v>
      </c>
      <c r="R29" s="44">
        <f t="shared" si="0"/>
        <v>8</v>
      </c>
      <c r="S29" s="45"/>
      <c r="T29" s="45">
        <f t="shared" si="3"/>
        <v>8</v>
      </c>
      <c r="U29" s="33">
        <f t="shared" si="4"/>
        <v>2800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>
        <v>2</v>
      </c>
      <c r="Q37" s="43">
        <v>0.03</v>
      </c>
      <c r="R37" s="44">
        <f t="shared" si="5"/>
        <v>21</v>
      </c>
      <c r="S37" s="45"/>
      <c r="T37" s="45">
        <f t="shared" si="3"/>
        <v>21</v>
      </c>
      <c r="U37" s="33">
        <f t="shared" si="4"/>
        <v>4900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>
        <v>1</v>
      </c>
      <c r="P42" s="33">
        <v>2</v>
      </c>
      <c r="Q42" s="43">
        <v>0.07</v>
      </c>
      <c r="R42" s="44">
        <f t="shared" si="5"/>
        <v>29</v>
      </c>
      <c r="S42" s="45"/>
      <c r="T42" s="45">
        <f t="shared" si="3"/>
        <v>29</v>
      </c>
      <c r="U42" s="33">
        <f t="shared" si="4"/>
        <v>2900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>
        <v>1</v>
      </c>
      <c r="O43" s="33">
        <v>2</v>
      </c>
      <c r="P43" s="33">
        <v>2</v>
      </c>
      <c r="Q43" s="43">
        <v>0.17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1564.70588235294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>
        <v>1</v>
      </c>
      <c r="O44" s="33">
        <v>1</v>
      </c>
      <c r="P44" s="33">
        <v>1</v>
      </c>
      <c r="Q44" s="43">
        <v>0.12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1691.66666666667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39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 t="shared" si="5"/>
        <v>39</v>
      </c>
      <c r="S46" s="45"/>
      <c r="T46" s="45">
        <f t="shared" si="3"/>
        <v>39</v>
      </c>
      <c r="U46" s="33">
        <f t="shared" si="4"/>
        <v>2275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>
        <v>1</v>
      </c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1</v>
      </c>
      <c r="S53" s="50"/>
      <c r="T53" s="50">
        <f t="shared" si="3"/>
        <v>1</v>
      </c>
      <c r="U53" s="39">
        <f t="shared" si="4"/>
        <v>50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46</v>
      </c>
      <c r="K59" s="326"/>
      <c r="L59" s="326"/>
      <c r="M59" s="326"/>
      <c r="N59" s="326">
        <v>3</v>
      </c>
      <c r="O59" s="326">
        <v>4</v>
      </c>
      <c r="P59" s="326">
        <v>6</v>
      </c>
      <c r="Q59" s="339">
        <v>0.44</v>
      </c>
      <c r="R59" s="340">
        <f t="shared" si="5"/>
        <v>46</v>
      </c>
      <c r="S59" s="341"/>
      <c r="T59" s="341">
        <f t="shared" si="6"/>
        <v>46</v>
      </c>
      <c r="U59" s="326">
        <f t="shared" si="7"/>
        <v>731.818181818182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>
        <v>2</v>
      </c>
      <c r="K60" s="320"/>
      <c r="L60" s="320"/>
      <c r="M60" s="320">
        <v>6</v>
      </c>
      <c r="N60" s="320">
        <v>10</v>
      </c>
      <c r="O60" s="320">
        <v>14</v>
      </c>
      <c r="P60" s="320">
        <v>17</v>
      </c>
      <c r="Q60" s="330">
        <v>2.35</v>
      </c>
      <c r="R60" s="331">
        <f t="shared" si="5"/>
        <v>2</v>
      </c>
      <c r="S60" s="332"/>
      <c r="T60" s="332">
        <f t="shared" si="6"/>
        <v>2</v>
      </c>
      <c r="U60" s="320">
        <f t="shared" si="7"/>
        <v>5.95744680851064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29</v>
      </c>
      <c r="K61" s="33"/>
      <c r="L61" s="33"/>
      <c r="M61" s="33"/>
      <c r="N61" s="33">
        <v>1</v>
      </c>
      <c r="O61" s="33">
        <v>2</v>
      </c>
      <c r="P61" s="33">
        <v>4</v>
      </c>
      <c r="Q61" s="43">
        <v>0.2</v>
      </c>
      <c r="R61" s="44">
        <f t="shared" si="5"/>
        <v>29</v>
      </c>
      <c r="S61" s="45"/>
      <c r="T61" s="45">
        <f t="shared" si="6"/>
        <v>29</v>
      </c>
      <c r="U61" s="33">
        <f t="shared" si="7"/>
        <v>1015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 t="shared" si="5"/>
        <v>29</v>
      </c>
      <c r="S62" s="45"/>
      <c r="T62" s="45">
        <f t="shared" si="6"/>
        <v>29</v>
      </c>
      <c r="U62" s="33">
        <f t="shared" si="7"/>
        <v>10150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>
        <v>1</v>
      </c>
      <c r="N63" s="33">
        <v>2</v>
      </c>
      <c r="O63" s="33">
        <v>2</v>
      </c>
      <c r="P63" s="33">
        <v>3</v>
      </c>
      <c r="Q63" s="43">
        <v>0.41</v>
      </c>
      <c r="R63" s="44">
        <f t="shared" si="5"/>
        <v>38</v>
      </c>
      <c r="S63" s="45"/>
      <c r="T63" s="45">
        <f t="shared" si="6"/>
        <v>38</v>
      </c>
      <c r="U63" s="33">
        <f t="shared" si="7"/>
        <v>648.780487804878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40</v>
      </c>
      <c r="K64" s="33"/>
      <c r="L64" s="33"/>
      <c r="M64" s="33">
        <v>2</v>
      </c>
      <c r="N64" s="33">
        <v>4</v>
      </c>
      <c r="O64" s="33">
        <v>6</v>
      </c>
      <c r="P64" s="33">
        <v>7</v>
      </c>
      <c r="Q64" s="43">
        <v>0.9</v>
      </c>
      <c r="R64" s="44">
        <f t="shared" si="5"/>
        <v>40</v>
      </c>
      <c r="S64" s="45"/>
      <c r="T64" s="45">
        <f t="shared" si="6"/>
        <v>40</v>
      </c>
      <c r="U64" s="33">
        <f t="shared" si="7"/>
        <v>311.111111111111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29</v>
      </c>
      <c r="K65" s="39"/>
      <c r="L65" s="39"/>
      <c r="M65" s="39"/>
      <c r="N65" s="39">
        <v>4</v>
      </c>
      <c r="O65" s="39">
        <v>12</v>
      </c>
      <c r="P65" s="39">
        <v>16</v>
      </c>
      <c r="Q65" s="48">
        <v>0.95</v>
      </c>
      <c r="R65" s="334">
        <f t="shared" si="5"/>
        <v>29</v>
      </c>
      <c r="S65" s="50"/>
      <c r="T65" s="50">
        <f t="shared" si="6"/>
        <v>29</v>
      </c>
      <c r="U65" s="39">
        <f t="shared" si="7"/>
        <v>213.684210526316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>
        <v>3</v>
      </c>
      <c r="O66" s="320">
        <v>9</v>
      </c>
      <c r="P66" s="320">
        <v>22</v>
      </c>
      <c r="Q66" s="330">
        <v>0.87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>
        <v>2</v>
      </c>
      <c r="O67" s="33">
        <v>3</v>
      </c>
      <c r="P67" s="33">
        <v>4</v>
      </c>
      <c r="Q67" s="43">
        <v>0.31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2167.74193548387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42</v>
      </c>
      <c r="K68" s="33"/>
      <c r="L68" s="33"/>
      <c r="M68" s="33"/>
      <c r="N68" s="33">
        <v>1</v>
      </c>
      <c r="O68" s="33">
        <v>2</v>
      </c>
      <c r="P68" s="33">
        <v>3</v>
      </c>
      <c r="Q68" s="43">
        <v>0.19</v>
      </c>
      <c r="R68" s="44">
        <f t="shared" ref="R68:R99" si="8">IF($A$1="补货",IF(V68="FBA",I68,J68)+K68+L68,IF(V68="FBA",I68,J68))</f>
        <v>42</v>
      </c>
      <c r="S68" s="45"/>
      <c r="T68" s="45">
        <f t="shared" si="6"/>
        <v>42</v>
      </c>
      <c r="U68" s="33">
        <f t="shared" si="7"/>
        <v>1547.36842105263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123</v>
      </c>
      <c r="K69" s="33"/>
      <c r="L69" s="33"/>
      <c r="M69" s="33">
        <v>1</v>
      </c>
      <c r="N69" s="33">
        <v>4</v>
      </c>
      <c r="O69" s="33">
        <v>12</v>
      </c>
      <c r="P69" s="33">
        <v>20</v>
      </c>
      <c r="Q69" s="43">
        <v>1.51</v>
      </c>
      <c r="R69" s="44">
        <f t="shared" si="8"/>
        <v>123</v>
      </c>
      <c r="S69" s="45"/>
      <c r="T69" s="45">
        <f t="shared" si="6"/>
        <v>123</v>
      </c>
      <c r="U69" s="33">
        <f t="shared" si="7"/>
        <v>570.198675496689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78</v>
      </c>
      <c r="K70" s="33"/>
      <c r="L70" s="33"/>
      <c r="M70" s="33">
        <v>1</v>
      </c>
      <c r="N70" s="33">
        <v>3</v>
      </c>
      <c r="O70" s="33">
        <v>7</v>
      </c>
      <c r="P70" s="33">
        <v>8</v>
      </c>
      <c r="Q70" s="43">
        <v>0.73</v>
      </c>
      <c r="R70" s="44">
        <f t="shared" si="8"/>
        <v>78</v>
      </c>
      <c r="S70" s="45"/>
      <c r="T70" s="45">
        <f t="shared" si="6"/>
        <v>78</v>
      </c>
      <c r="U70" s="33">
        <f t="shared" si="7"/>
        <v>747.945205479452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>
        <v>2</v>
      </c>
      <c r="K71" s="39"/>
      <c r="L71" s="39"/>
      <c r="M71" s="39">
        <v>1</v>
      </c>
      <c r="N71" s="39">
        <v>10</v>
      </c>
      <c r="O71" s="39">
        <v>19</v>
      </c>
      <c r="P71" s="39">
        <v>25</v>
      </c>
      <c r="Q71" s="48">
        <v>1.9</v>
      </c>
      <c r="R71" s="334">
        <f t="shared" si="8"/>
        <v>2</v>
      </c>
      <c r="S71" s="50"/>
      <c r="T71" s="50">
        <f t="shared" si="6"/>
        <v>2</v>
      </c>
      <c r="U71" s="39">
        <f t="shared" si="7"/>
        <v>7.36842105263158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>
        <v>1</v>
      </c>
      <c r="Q72" s="330">
        <v>0.02</v>
      </c>
      <c r="R72" s="331">
        <f t="shared" si="8"/>
        <v>5</v>
      </c>
      <c r="S72" s="332"/>
      <c r="T72" s="332">
        <f t="shared" si="6"/>
        <v>5</v>
      </c>
      <c r="U72" s="320">
        <f t="shared" si="7"/>
        <v>1750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5</v>
      </c>
      <c r="K74" s="33"/>
      <c r="L74" s="33"/>
      <c r="M74" s="33">
        <v>1</v>
      </c>
      <c r="N74" s="33">
        <v>2</v>
      </c>
      <c r="O74" s="33">
        <v>2</v>
      </c>
      <c r="P74" s="33">
        <v>2</v>
      </c>
      <c r="Q74" s="43">
        <v>0.39</v>
      </c>
      <c r="R74" s="44">
        <f t="shared" si="8"/>
        <v>5</v>
      </c>
      <c r="S74" s="45"/>
      <c r="T74" s="45">
        <f t="shared" si="6"/>
        <v>5</v>
      </c>
      <c r="U74" s="33">
        <f t="shared" si="7"/>
        <v>89.7435897435897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5</v>
      </c>
      <c r="K75" s="33"/>
      <c r="L75" s="33"/>
      <c r="M75" s="33"/>
      <c r="N75" s="33"/>
      <c r="O75" s="33"/>
      <c r="P75" s="33"/>
      <c r="Q75" s="43"/>
      <c r="R75" s="44">
        <f t="shared" si="8"/>
        <v>5</v>
      </c>
      <c r="S75" s="45"/>
      <c r="T75" s="45">
        <f t="shared" si="6"/>
        <v>5</v>
      </c>
      <c r="U75" s="33" t="str">
        <f t="shared" si="7"/>
        <v>-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>
        <v>1</v>
      </c>
      <c r="O76" s="33">
        <v>1</v>
      </c>
      <c r="P76" s="33">
        <v>1</v>
      </c>
      <c r="Q76" s="43">
        <v>0.12</v>
      </c>
      <c r="R76" s="44">
        <f t="shared" si="8"/>
        <v>5</v>
      </c>
      <c r="S76" s="45"/>
      <c r="T76" s="45">
        <f t="shared" si="6"/>
        <v>5</v>
      </c>
      <c r="U76" s="33">
        <f t="shared" si="7"/>
        <v>291.666666666667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24</v>
      </c>
      <c r="S80" s="332"/>
      <c r="T80" s="332">
        <f t="shared" si="6"/>
        <v>24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888</v>
      </c>
      <c r="I81" s="31"/>
      <c r="J81" s="32">
        <v>15</v>
      </c>
      <c r="K81" s="33">
        <v>14</v>
      </c>
      <c r="L81" s="33"/>
      <c r="M81" s="33"/>
      <c r="N81" s="33">
        <v>1</v>
      </c>
      <c r="O81" s="33">
        <v>2</v>
      </c>
      <c r="P81" s="33">
        <v>2</v>
      </c>
      <c r="Q81" s="43">
        <v>0.17</v>
      </c>
      <c r="R81" s="44">
        <f t="shared" si="8"/>
        <v>29</v>
      </c>
      <c r="S81" s="45"/>
      <c r="T81" s="45">
        <f t="shared" si="6"/>
        <v>29</v>
      </c>
      <c r="U81" s="33">
        <f t="shared" si="7"/>
        <v>1194.11764705882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/>
      <c r="Q82" s="43"/>
      <c r="R82" s="44">
        <f t="shared" si="8"/>
        <v>3</v>
      </c>
      <c r="S82" s="45"/>
      <c r="T82" s="45">
        <f t="shared" si="6"/>
        <v>3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>
        <v>1</v>
      </c>
      <c r="P86" s="33">
        <v>1</v>
      </c>
      <c r="Q86" s="43">
        <v>0.05</v>
      </c>
      <c r="R86" s="44">
        <f t="shared" si="8"/>
        <v>5</v>
      </c>
      <c r="S86" s="45"/>
      <c r="T86" s="45">
        <f t="shared" si="6"/>
        <v>5</v>
      </c>
      <c r="U86" s="33">
        <f t="shared" si="7"/>
        <v>700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>
        <v>1</v>
      </c>
      <c r="P89" s="33">
        <v>1</v>
      </c>
      <c r="Q89" s="43">
        <v>0.05</v>
      </c>
      <c r="R89" s="44">
        <f t="shared" si="8"/>
        <v>4</v>
      </c>
      <c r="S89" s="45"/>
      <c r="T89" s="45">
        <f t="shared" si="6"/>
        <v>4</v>
      </c>
      <c r="U89" s="33">
        <f t="shared" si="7"/>
        <v>560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>
        <v>1</v>
      </c>
      <c r="P99" s="33">
        <v>1</v>
      </c>
      <c r="Q99" s="43">
        <v>0.05</v>
      </c>
      <c r="R99" s="44">
        <f t="shared" si="8"/>
        <v>2</v>
      </c>
      <c r="S99" s="45"/>
      <c r="T99" s="45">
        <f t="shared" si="6"/>
        <v>2</v>
      </c>
      <c r="U99" s="33">
        <f t="shared" si="7"/>
        <v>280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40</v>
      </c>
      <c r="J102" s="325"/>
      <c r="K102" s="326">
        <v>167</v>
      </c>
      <c r="L102" s="326"/>
      <c r="M102" s="326">
        <v>1</v>
      </c>
      <c r="N102" s="326">
        <v>4</v>
      </c>
      <c r="O102" s="326">
        <v>16</v>
      </c>
      <c r="P102" s="326">
        <v>25</v>
      </c>
      <c r="Q102" s="339">
        <v>1.38</v>
      </c>
      <c r="R102" s="340">
        <f>IF($A$1="补货",IF(V102="FBA",I102,J102)+K102+L102,IF(V102="FBA",I102,J102))</f>
        <v>207</v>
      </c>
      <c r="S102" s="341"/>
      <c r="T102" s="341">
        <f t="shared" si="6"/>
        <v>207</v>
      </c>
      <c r="U102" s="326">
        <f t="shared" si="7"/>
        <v>1050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/>
      <c r="K103" s="347"/>
      <c r="L103" s="347"/>
      <c r="M103" s="347"/>
      <c r="N103" s="347">
        <v>1</v>
      </c>
      <c r="O103" s="347">
        <v>1</v>
      </c>
      <c r="P103" s="347">
        <v>1</v>
      </c>
      <c r="Q103" s="348">
        <v>0.12</v>
      </c>
      <c r="R103" s="349">
        <f>IF($A$1="补货",IF(V103="FBA",I103,J103)+K103+L103,IF(V103="FBA",I103,J103))</f>
        <v>0</v>
      </c>
      <c r="S103" s="332"/>
      <c r="T103" s="295">
        <f t="shared" si="6"/>
        <v>0</v>
      </c>
      <c r="U103" s="320">
        <f t="shared" si="7"/>
        <v>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/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0</v>
      </c>
      <c r="S104" s="45"/>
      <c r="T104" s="45">
        <f t="shared" si="6"/>
        <v>0</v>
      </c>
      <c r="U104" s="33">
        <f t="shared" si="7"/>
        <v>0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>
        <v>598</v>
      </c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 t="s">
        <v>783</v>
      </c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>
        <v>598</v>
      </c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 t="s">
        <v>783</v>
      </c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/>
      <c r="K107" s="33"/>
      <c r="L107" s="33"/>
      <c r="M107" s="33"/>
      <c r="N107" s="33">
        <v>1</v>
      </c>
      <c r="O107" s="33">
        <v>1</v>
      </c>
      <c r="P107" s="33">
        <v>1</v>
      </c>
      <c r="Q107" s="43">
        <v>0.12</v>
      </c>
      <c r="R107" s="44">
        <f>IF($A$1="补货",IF(V107="FBA",I107,J107)+K107+L107,IF(V107="FBA",I107,J107))</f>
        <v>0</v>
      </c>
      <c r="S107" s="45"/>
      <c r="T107" s="45">
        <f t="shared" si="6"/>
        <v>0</v>
      </c>
      <c r="U107" s="33">
        <f t="shared" si="7"/>
        <v>0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>
        <v>598</v>
      </c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 t="s">
        <v>783</v>
      </c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/>
      <c r="K109" s="39"/>
      <c r="L109" s="39"/>
      <c r="M109" s="39"/>
      <c r="N109" s="39"/>
      <c r="O109" s="39">
        <v>2</v>
      </c>
      <c r="P109" s="39">
        <v>2</v>
      </c>
      <c r="Q109" s="48">
        <v>0.1</v>
      </c>
      <c r="R109" s="334">
        <f>IF($A$1="补货",IF(V109="FBA",I109,J109)+K109+L109,IF(V109="FBA",I109,J109))</f>
        <v>0</v>
      </c>
      <c r="S109" s="50"/>
      <c r="T109" s="50">
        <f t="shared" si="6"/>
        <v>0</v>
      </c>
      <c r="U109" s="39">
        <f t="shared" si="7"/>
        <v>0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>
        <v>1</v>
      </c>
      <c r="Q112" s="43">
        <v>0.02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7000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>
        <v>1</v>
      </c>
      <c r="O113" s="33">
        <v>1</v>
      </c>
      <c r="P113" s="33">
        <v>1</v>
      </c>
      <c r="Q113" s="43">
        <v>0.12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5600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>
        <v>1</v>
      </c>
      <c r="Q114" s="43">
        <v>0.02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84000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>
        <v>1</v>
      </c>
      <c r="P116" s="39">
        <v>2</v>
      </c>
      <c r="Q116" s="48">
        <v>0.07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9700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>
        <v>1</v>
      </c>
      <c r="Q119" s="43">
        <v>0.02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24150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>
        <v>1</v>
      </c>
      <c r="P121" s="320">
        <v>1</v>
      </c>
      <c r="Q121" s="330">
        <v>0.05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13720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>
        <v>1</v>
      </c>
      <c r="P122" s="33">
        <v>2</v>
      </c>
      <c r="Q122" s="43">
        <v>0.07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9600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96</v>
      </c>
      <c r="K124" s="33"/>
      <c r="L124" s="33"/>
      <c r="M124" s="33">
        <v>1</v>
      </c>
      <c r="N124" s="33">
        <v>2</v>
      </c>
      <c r="O124" s="33">
        <v>2</v>
      </c>
      <c r="P124" s="33">
        <v>2</v>
      </c>
      <c r="Q124" s="43">
        <v>0.39</v>
      </c>
      <c r="R124" s="44">
        <f t="shared" si="9"/>
        <v>96</v>
      </c>
      <c r="S124" s="45"/>
      <c r="T124" s="45">
        <f t="shared" si="10"/>
        <v>96</v>
      </c>
      <c r="U124" s="33">
        <f t="shared" si="11"/>
        <v>1723.07692307692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9</v>
      </c>
      <c r="K125" s="33">
        <v>50</v>
      </c>
      <c r="L125" s="33"/>
      <c r="M125" s="33"/>
      <c r="N125" s="33">
        <v>4</v>
      </c>
      <c r="O125" s="33">
        <v>6</v>
      </c>
      <c r="P125" s="33">
        <v>8</v>
      </c>
      <c r="Q125" s="43">
        <v>0.61</v>
      </c>
      <c r="R125" s="44">
        <f t="shared" si="9"/>
        <v>59</v>
      </c>
      <c r="S125" s="45"/>
      <c r="T125" s="45">
        <f t="shared" si="10"/>
        <v>59</v>
      </c>
      <c r="U125" s="33">
        <f t="shared" si="11"/>
        <v>677.049180327869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9</v>
      </c>
      <c r="K126" s="33">
        <v>88</v>
      </c>
      <c r="L126" s="33"/>
      <c r="M126" s="33">
        <v>1</v>
      </c>
      <c r="N126" s="33">
        <v>2</v>
      </c>
      <c r="O126" s="33">
        <v>6</v>
      </c>
      <c r="P126" s="33">
        <v>8</v>
      </c>
      <c r="Q126" s="43">
        <v>0.62</v>
      </c>
      <c r="R126" s="44">
        <f t="shared" si="9"/>
        <v>97</v>
      </c>
      <c r="S126" s="45"/>
      <c r="T126" s="45">
        <f t="shared" si="10"/>
        <v>97</v>
      </c>
      <c r="U126" s="33">
        <f t="shared" si="11"/>
        <v>1095.16129032258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9</v>
      </c>
      <c r="K127" s="33">
        <v>43</v>
      </c>
      <c r="L127" s="33"/>
      <c r="M127" s="33"/>
      <c r="N127" s="33">
        <v>4</v>
      </c>
      <c r="O127" s="33">
        <v>6</v>
      </c>
      <c r="P127" s="33">
        <v>6</v>
      </c>
      <c r="Q127" s="43">
        <v>0.58</v>
      </c>
      <c r="R127" s="44">
        <f t="shared" si="9"/>
        <v>52</v>
      </c>
      <c r="S127" s="45"/>
      <c r="T127" s="45">
        <f t="shared" si="10"/>
        <v>52</v>
      </c>
      <c r="U127" s="33">
        <f t="shared" si="11"/>
        <v>627.586206896552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>
        <v>1</v>
      </c>
      <c r="Q128" s="48">
        <v>0.02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45500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4</v>
      </c>
      <c r="K129" s="320">
        <v>90</v>
      </c>
      <c r="L129" s="320"/>
      <c r="M129" s="320">
        <v>1</v>
      </c>
      <c r="N129" s="320">
        <v>2</v>
      </c>
      <c r="O129" s="320">
        <v>3</v>
      </c>
      <c r="P129" s="320">
        <v>3</v>
      </c>
      <c r="Q129" s="330">
        <v>0.44</v>
      </c>
      <c r="R129" s="331">
        <f t="shared" si="9"/>
        <v>94</v>
      </c>
      <c r="S129" s="332"/>
      <c r="T129" s="332">
        <f t="shared" si="10"/>
        <v>94</v>
      </c>
      <c r="U129" s="320">
        <f t="shared" si="11"/>
        <v>1495.45454545455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 t="str">
        <f t="shared" si="11"/>
        <v>-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/>
      <c r="P131" s="33">
        <v>3</v>
      </c>
      <c r="Q131" s="43">
        <v>0.05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13440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3</v>
      </c>
      <c r="K133" s="33">
        <v>85</v>
      </c>
      <c r="L133" s="33"/>
      <c r="M133" s="33"/>
      <c r="N133" s="33">
        <v>3</v>
      </c>
      <c r="O133" s="33">
        <v>5</v>
      </c>
      <c r="P133" s="33">
        <v>5</v>
      </c>
      <c r="Q133" s="43">
        <v>0.46</v>
      </c>
      <c r="R133" s="44">
        <f>IF($A$1="补货",IF(V133="FBA",I133,J133)+K133+L133,IF(V133="FBA",I133,J133))</f>
        <v>88</v>
      </c>
      <c r="S133" s="45"/>
      <c r="T133" s="45">
        <f t="shared" si="10"/>
        <v>88</v>
      </c>
      <c r="U133" s="33">
        <f t="shared" si="11"/>
        <v>1339.13043478261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/>
      <c r="Q134" s="43"/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 t="str">
        <f t="shared" si="11"/>
        <v>-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>
        <v>1</v>
      </c>
      <c r="Q135" s="43">
        <v>0.02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36050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7</v>
      </c>
      <c r="K136" s="39">
        <v>55</v>
      </c>
      <c r="L136" s="39"/>
      <c r="M136" s="39"/>
      <c r="N136" s="39">
        <v>1</v>
      </c>
      <c r="O136" s="39">
        <v>2</v>
      </c>
      <c r="P136" s="39">
        <v>2</v>
      </c>
      <c r="Q136" s="48">
        <v>0.17</v>
      </c>
      <c r="R136" s="334">
        <f>IF($A$1="补货",IF(V136="FBA",I136,J136)+K136+L136,IF(V136="FBA",I136,J136))</f>
        <v>62</v>
      </c>
      <c r="S136" s="50"/>
      <c r="T136" s="50">
        <f t="shared" si="10"/>
        <v>62</v>
      </c>
      <c r="U136" s="39">
        <f t="shared" si="11"/>
        <v>2552.94117647059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>
        <v>1</v>
      </c>
      <c r="O146" s="33">
        <v>1</v>
      </c>
      <c r="P146" s="33">
        <v>1</v>
      </c>
      <c r="Q146" s="43">
        <v>0.12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1050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18</v>
      </c>
      <c r="K148" s="39"/>
      <c r="L148" s="39"/>
      <c r="M148" s="39"/>
      <c r="N148" s="39"/>
      <c r="O148" s="39">
        <v>1</v>
      </c>
      <c r="P148" s="39">
        <v>2</v>
      </c>
      <c r="Q148" s="48">
        <v>0.07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1800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4</v>
      </c>
      <c r="J149" s="322"/>
      <c r="K149" s="323">
        <v>73</v>
      </c>
      <c r="L149" s="323"/>
      <c r="M149" s="323"/>
      <c r="N149" s="323">
        <v>1</v>
      </c>
      <c r="O149" s="323">
        <v>3</v>
      </c>
      <c r="P149" s="323">
        <v>4</v>
      </c>
      <c r="Q149" s="335">
        <v>0.24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2245.83333333333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24</v>
      </c>
      <c r="S150" s="329"/>
      <c r="T150" s="329">
        <f t="shared" si="10"/>
        <v>24</v>
      </c>
      <c r="U150" s="36" t="str">
        <f t="shared" si="11"/>
        <v>-</v>
      </c>
      <c r="V150" s="47" t="s">
        <v>783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7</v>
      </c>
      <c r="J153" s="325"/>
      <c r="K153" s="326">
        <v>81</v>
      </c>
      <c r="L153" s="326"/>
      <c r="M153" s="326"/>
      <c r="N153" s="326">
        <v>15</v>
      </c>
      <c r="O153" s="326">
        <v>20</v>
      </c>
      <c r="P153" s="326">
        <v>23</v>
      </c>
      <c r="Q153" s="339">
        <v>2.11</v>
      </c>
      <c r="R153" s="340">
        <f t="shared" si="12"/>
        <v>88</v>
      </c>
      <c r="S153" s="341"/>
      <c r="T153" s="341">
        <f t="shared" si="10"/>
        <v>88</v>
      </c>
      <c r="U153" s="326">
        <f t="shared" si="11"/>
        <v>291.943127962085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/>
      <c r="Q158" s="43"/>
      <c r="R158" s="44">
        <f t="shared" si="12"/>
        <v>25</v>
      </c>
      <c r="S158" s="45"/>
      <c r="T158" s="45">
        <f t="shared" si="10"/>
        <v>25</v>
      </c>
      <c r="U158" s="33" t="str">
        <f t="shared" si="11"/>
        <v>-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>
        <v>1</v>
      </c>
      <c r="O159" s="39">
        <v>1</v>
      </c>
      <c r="P159" s="39">
        <v>1</v>
      </c>
      <c r="Q159" s="48">
        <v>0.12</v>
      </c>
      <c r="R159" s="334">
        <f t="shared" si="12"/>
        <v>105</v>
      </c>
      <c r="S159" s="50"/>
      <c r="T159" s="50">
        <f t="shared" si="10"/>
        <v>105</v>
      </c>
      <c r="U159" s="39">
        <f t="shared" si="11"/>
        <v>6125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>
        <v>1</v>
      </c>
      <c r="O160" s="323">
        <v>1</v>
      </c>
      <c r="P160" s="323">
        <v>2</v>
      </c>
      <c r="Q160" s="335">
        <v>0.14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250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/>
      <c r="P165" s="33">
        <v>3</v>
      </c>
      <c r="Q165" s="43">
        <v>0.05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5600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>
        <v>1</v>
      </c>
      <c r="O166" s="39">
        <v>1</v>
      </c>
      <c r="P166" s="39">
        <v>1</v>
      </c>
      <c r="Q166" s="48">
        <v>0.12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233.333333333333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>
        <v>1</v>
      </c>
      <c r="P167" s="323">
        <v>1</v>
      </c>
      <c r="Q167" s="335">
        <v>0.05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4200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>
        <v>2</v>
      </c>
      <c r="P168" s="36">
        <v>3</v>
      </c>
      <c r="Q168" s="327">
        <v>0.12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1691.66666666667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23</v>
      </c>
      <c r="J169" s="319"/>
      <c r="K169" s="320">
        <v>9</v>
      </c>
      <c r="L169" s="320"/>
      <c r="M169" s="320">
        <v>1</v>
      </c>
      <c r="N169" s="320">
        <v>4</v>
      </c>
      <c r="O169" s="320">
        <v>8</v>
      </c>
      <c r="P169" s="320">
        <v>16</v>
      </c>
      <c r="Q169" s="330">
        <v>0.96</v>
      </c>
      <c r="R169" s="331">
        <f>IF($A$1="补货",IF(V169="FBA",I169,J169)+K169+L169,IF(V169="FBA",I169,J169))</f>
        <v>32</v>
      </c>
      <c r="S169" s="332"/>
      <c r="T169" s="332">
        <f t="shared" si="10"/>
        <v>32</v>
      </c>
      <c r="U169" s="320">
        <f t="shared" si="11"/>
        <v>233.333333333333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7</v>
      </c>
      <c r="J170" s="32"/>
      <c r="K170" s="33">
        <v>12</v>
      </c>
      <c r="L170" s="33"/>
      <c r="M170" s="33">
        <v>3</v>
      </c>
      <c r="N170" s="33">
        <v>9</v>
      </c>
      <c r="O170" s="33">
        <v>22</v>
      </c>
      <c r="P170" s="33">
        <v>33</v>
      </c>
      <c r="Q170" s="43">
        <v>3.06</v>
      </c>
      <c r="R170" s="44">
        <f>IF($A$1="补货",IF(V170="FBA",I170,J170)+K170+L170,IF(V170="FBA",I170,J170))</f>
        <v>19</v>
      </c>
      <c r="S170" s="45"/>
      <c r="T170" s="45">
        <f t="shared" si="10"/>
        <v>19</v>
      </c>
      <c r="U170" s="33">
        <f t="shared" si="11"/>
        <v>43.4640522875817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10</v>
      </c>
      <c r="J171" s="32"/>
      <c r="K171" s="33">
        <v>103</v>
      </c>
      <c r="L171" s="33"/>
      <c r="M171" s="33">
        <v>1</v>
      </c>
      <c r="N171" s="33">
        <v>4</v>
      </c>
      <c r="O171" s="33">
        <v>17</v>
      </c>
      <c r="P171" s="33">
        <v>24</v>
      </c>
      <c r="Q171" s="43">
        <v>1.4</v>
      </c>
      <c r="R171" s="44">
        <f>IF($A$1="补货",IF(V171="FBA",I171,J171)+K171+L171,IF(V171="FBA",I171,J171))</f>
        <v>113</v>
      </c>
      <c r="S171" s="45"/>
      <c r="T171" s="45">
        <f t="shared" si="10"/>
        <v>113</v>
      </c>
      <c r="U171" s="33">
        <f t="shared" si="11"/>
        <v>565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/>
      <c r="J172" s="38">
        <v>11</v>
      </c>
      <c r="K172" s="39">
        <v>200</v>
      </c>
      <c r="L172" s="39"/>
      <c r="M172" s="39">
        <v>4</v>
      </c>
      <c r="N172" s="39">
        <v>9</v>
      </c>
      <c r="O172" s="39">
        <v>11</v>
      </c>
      <c r="P172" s="39">
        <v>22</v>
      </c>
      <c r="Q172" s="48">
        <v>1.96</v>
      </c>
      <c r="R172" s="334">
        <f>IF($A$1="补货",IF(V172="FBA",I172,J172)+K172+L172,IF(V172="FBA",I172,J172))</f>
        <v>211</v>
      </c>
      <c r="S172" s="50"/>
      <c r="T172" s="50">
        <f t="shared" si="10"/>
        <v>211</v>
      </c>
      <c r="U172" s="39">
        <f t="shared" si="11"/>
        <v>753.571428571429</v>
      </c>
      <c r="V172" s="51" t="s">
        <v>783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>
        <v>21</v>
      </c>
      <c r="J173" s="319"/>
      <c r="K173" s="320">
        <v>1</v>
      </c>
      <c r="L173" s="320"/>
      <c r="M173" s="320">
        <v>2</v>
      </c>
      <c r="N173" s="320">
        <v>10</v>
      </c>
      <c r="O173" s="320">
        <v>19</v>
      </c>
      <c r="P173" s="320">
        <v>33</v>
      </c>
      <c r="Q173" s="330">
        <v>2.18</v>
      </c>
      <c r="R173" s="331">
        <f t="shared" ref="R173:R185" si="13">IF($A$1="补货",IF(V173="FBA",I173,J173)+K173+L173,IF(V173="FBA",I173,J173))</f>
        <v>22</v>
      </c>
      <c r="S173" s="332"/>
      <c r="T173" s="332">
        <f t="shared" ref="T173:T185" si="14">R173+S173</f>
        <v>22</v>
      </c>
      <c r="U173" s="320">
        <f t="shared" ref="U173:U185" si="15">IF(Q173&gt;0,T173/Q173*7,"-")</f>
        <v>70.6422018348624</v>
      </c>
      <c r="V173" s="333" t="s">
        <v>1107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51</v>
      </c>
      <c r="J174" s="32"/>
      <c r="K174" s="33"/>
      <c r="L174" s="33"/>
      <c r="M174" s="33">
        <v>2</v>
      </c>
      <c r="N174" s="33">
        <v>4</v>
      </c>
      <c r="O174" s="33">
        <v>12</v>
      </c>
      <c r="P174" s="33">
        <v>13</v>
      </c>
      <c r="Q174" s="43">
        <v>1.2</v>
      </c>
      <c r="R174" s="44">
        <f t="shared" si="13"/>
        <v>51</v>
      </c>
      <c r="S174" s="45"/>
      <c r="T174" s="45">
        <f t="shared" si="14"/>
        <v>51</v>
      </c>
      <c r="U174" s="33">
        <f t="shared" si="15"/>
        <v>297.5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83</v>
      </c>
      <c r="J175" s="32"/>
      <c r="K175" s="33">
        <v>115</v>
      </c>
      <c r="L175" s="33"/>
      <c r="M175" s="33">
        <v>8</v>
      </c>
      <c r="N175" s="33">
        <v>23</v>
      </c>
      <c r="O175" s="33">
        <v>34</v>
      </c>
      <c r="P175" s="33">
        <v>60</v>
      </c>
      <c r="Q175" s="43">
        <v>5.28</v>
      </c>
      <c r="R175" s="44">
        <f t="shared" si="13"/>
        <v>198</v>
      </c>
      <c r="S175" s="45"/>
      <c r="T175" s="45">
        <f t="shared" si="14"/>
        <v>198</v>
      </c>
      <c r="U175" s="33">
        <f t="shared" si="15"/>
        <v>262.5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56</v>
      </c>
      <c r="J176" s="32"/>
      <c r="K176" s="33">
        <v>55</v>
      </c>
      <c r="L176" s="33"/>
      <c r="M176" s="33">
        <v>2</v>
      </c>
      <c r="N176" s="33">
        <v>6</v>
      </c>
      <c r="O176" s="33">
        <v>15</v>
      </c>
      <c r="P176" s="33">
        <v>41</v>
      </c>
      <c r="Q176" s="43">
        <v>1.88</v>
      </c>
      <c r="R176" s="44">
        <f t="shared" si="13"/>
        <v>111</v>
      </c>
      <c r="S176" s="45"/>
      <c r="T176" s="45">
        <f t="shared" si="14"/>
        <v>111</v>
      </c>
      <c r="U176" s="33">
        <f t="shared" si="15"/>
        <v>413.297872340426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25</v>
      </c>
      <c r="J177" s="32"/>
      <c r="K177" s="33"/>
      <c r="L177" s="33"/>
      <c r="M177" s="33"/>
      <c r="N177" s="33">
        <v>11</v>
      </c>
      <c r="O177" s="33">
        <v>19</v>
      </c>
      <c r="P177" s="33">
        <v>43</v>
      </c>
      <c r="Q177" s="43">
        <v>2.1</v>
      </c>
      <c r="R177" s="44">
        <f t="shared" si="13"/>
        <v>25</v>
      </c>
      <c r="S177" s="45"/>
      <c r="T177" s="45">
        <f t="shared" si="14"/>
        <v>25</v>
      </c>
      <c r="U177" s="33">
        <f t="shared" si="15"/>
        <v>83.3333333333333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29</v>
      </c>
      <c r="K178" s="36">
        <v>30</v>
      </c>
      <c r="L178" s="36"/>
      <c r="M178" s="36">
        <v>1</v>
      </c>
      <c r="N178" s="36">
        <v>1</v>
      </c>
      <c r="O178" s="36">
        <v>1</v>
      </c>
      <c r="P178" s="36">
        <v>1</v>
      </c>
      <c r="Q178" s="327">
        <v>0.27</v>
      </c>
      <c r="R178" s="328">
        <f t="shared" si="13"/>
        <v>59</v>
      </c>
      <c r="S178" s="329"/>
      <c r="T178" s="329">
        <f t="shared" si="14"/>
        <v>59</v>
      </c>
      <c r="U178" s="36">
        <f t="shared" si="15"/>
        <v>1529.62962962963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>
        <v>14</v>
      </c>
      <c r="J179" s="32"/>
      <c r="K179" s="33"/>
      <c r="L179" s="33"/>
      <c r="M179" s="33">
        <v>1</v>
      </c>
      <c r="N179" s="33">
        <v>4</v>
      </c>
      <c r="O179" s="33">
        <v>5</v>
      </c>
      <c r="P179" s="33">
        <v>5</v>
      </c>
      <c r="Q179" s="382">
        <v>0.68</v>
      </c>
      <c r="R179" s="44">
        <f t="shared" si="13"/>
        <v>14</v>
      </c>
      <c r="S179" s="45"/>
      <c r="T179" s="45">
        <f t="shared" si="14"/>
        <v>14</v>
      </c>
      <c r="U179" s="33">
        <f t="shared" si="15"/>
        <v>144.117647058824</v>
      </c>
      <c r="V179" s="46" t="s">
        <v>1107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2</v>
      </c>
      <c r="K186" s="36">
        <v>4</v>
      </c>
      <c r="L186" s="36"/>
      <c r="M186" s="36"/>
      <c r="N186" s="36">
        <v>1</v>
      </c>
      <c r="O186" s="36">
        <v>1</v>
      </c>
      <c r="P186" s="36">
        <v>1</v>
      </c>
      <c r="Q186" s="327">
        <v>0.12</v>
      </c>
      <c r="R186" s="44">
        <f t="shared" si="16"/>
        <v>6</v>
      </c>
      <c r="S186" s="45"/>
      <c r="T186" s="45">
        <f t="shared" si="17"/>
        <v>6</v>
      </c>
      <c r="U186" s="33">
        <f t="shared" si="18"/>
        <v>350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>
        <v>1</v>
      </c>
      <c r="P190" s="36">
        <v>1</v>
      </c>
      <c r="Q190" s="327">
        <v>0.05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3080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>
        <v>1</v>
      </c>
      <c r="O191" s="36">
        <v>1</v>
      </c>
      <c r="P191" s="36">
        <v>1</v>
      </c>
      <c r="Q191" s="327">
        <v>0.12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641.666666666667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>
        <v>2</v>
      </c>
      <c r="Q197" s="327">
        <v>0.03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7233.33333333333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>
        <v>1</v>
      </c>
      <c r="Q201" s="327">
        <v>0.02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3150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2</v>
      </c>
      <c r="K202" s="36"/>
      <c r="L202" s="36"/>
      <c r="M202" s="36"/>
      <c r="N202" s="36"/>
      <c r="O202" s="36">
        <v>5</v>
      </c>
      <c r="P202" s="36">
        <v>7</v>
      </c>
      <c r="Q202" s="327">
        <v>0.28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50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/>
      <c r="Q203" s="327"/>
      <c r="R203" s="44">
        <f t="shared" si="16"/>
        <v>4</v>
      </c>
      <c r="S203" s="45"/>
      <c r="T203" s="45">
        <f t="shared" si="17"/>
        <v>4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20</v>
      </c>
      <c r="K204" s="36">
        <v>15</v>
      </c>
      <c r="L204" s="36"/>
      <c r="M204" s="36"/>
      <c r="N204" s="36"/>
      <c r="O204" s="36">
        <v>1</v>
      </c>
      <c r="P204" s="36">
        <v>2</v>
      </c>
      <c r="Q204" s="327">
        <v>0.07</v>
      </c>
      <c r="R204" s="44">
        <f t="shared" si="16"/>
        <v>35</v>
      </c>
      <c r="S204" s="45"/>
      <c r="T204" s="45">
        <f t="shared" si="17"/>
        <v>35</v>
      </c>
      <c r="U204" s="33">
        <f t="shared" si="18"/>
        <v>3500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55</v>
      </c>
      <c r="S205" s="45"/>
      <c r="T205" s="45">
        <f t="shared" si="17"/>
        <v>55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56</v>
      </c>
      <c r="S206" s="45"/>
      <c r="T206" s="45">
        <f t="shared" si="17"/>
        <v>56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55</v>
      </c>
      <c r="S207" s="45"/>
      <c r="T207" s="45">
        <f t="shared" si="17"/>
        <v>55</v>
      </c>
      <c r="U207" s="33" t="str">
        <f t="shared" si="18"/>
        <v>-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/>
      <c r="P209" s="36">
        <v>1</v>
      </c>
      <c r="Q209" s="327">
        <v>0.02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700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/>
      <c r="P210" s="36">
        <v>2</v>
      </c>
      <c r="Q210" s="327">
        <v>0.03</v>
      </c>
      <c r="R210" s="44">
        <f t="shared" si="16"/>
        <v>44</v>
      </c>
      <c r="S210" s="45"/>
      <c r="T210" s="45">
        <f t="shared" si="17"/>
        <v>44</v>
      </c>
      <c r="U210" s="33">
        <f t="shared" si="18"/>
        <v>10266.6666666667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458</v>
      </c>
      <c r="I211" s="34"/>
      <c r="J211" s="35">
        <v>1</v>
      </c>
      <c r="K211" s="36"/>
      <c r="L211" s="36"/>
      <c r="M211" s="36"/>
      <c r="N211" s="36">
        <v>2</v>
      </c>
      <c r="O211" s="36">
        <v>2</v>
      </c>
      <c r="P211" s="36">
        <v>5</v>
      </c>
      <c r="Q211" s="327">
        <v>0.29</v>
      </c>
      <c r="R211" s="44">
        <f t="shared" si="16"/>
        <v>1</v>
      </c>
      <c r="S211" s="45"/>
      <c r="T211" s="45">
        <f t="shared" si="17"/>
        <v>1</v>
      </c>
      <c r="U211" s="33">
        <f t="shared" si="18"/>
        <v>24.1379310344828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>
        <v>1</v>
      </c>
      <c r="Q217" s="327">
        <v>0.02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8750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27</v>
      </c>
      <c r="K225" s="36"/>
      <c r="L225" s="36"/>
      <c r="M225" s="36"/>
      <c r="N225" s="36">
        <v>1</v>
      </c>
      <c r="O225" s="36">
        <v>3</v>
      </c>
      <c r="P225" s="36">
        <v>3</v>
      </c>
      <c r="Q225" s="327">
        <v>0.22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859.090909090909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>
        <v>2</v>
      </c>
      <c r="P234" s="36">
        <v>4</v>
      </c>
      <c r="Q234" s="327">
        <v>0.13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1076.92307692308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>
        <v>1</v>
      </c>
      <c r="Q235" s="327">
        <v>0.02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700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/>
      <c r="Q239" s="327"/>
      <c r="R239" s="44">
        <f t="shared" si="19"/>
        <v>29</v>
      </c>
      <c r="S239" s="45"/>
      <c r="T239" s="45">
        <f t="shared" si="20"/>
        <v>29</v>
      </c>
      <c r="U239" s="33" t="str">
        <f t="shared" si="21"/>
        <v>-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>
        <v>1</v>
      </c>
      <c r="O240" s="36">
        <v>1</v>
      </c>
      <c r="P240" s="36">
        <v>1</v>
      </c>
      <c r="Q240" s="327">
        <v>0.12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1108.33333333333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2022-02-09T02:23:49Z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